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A\EVIDENCE\27_NEPOMUK_PŘEŠTICE_přecenění\rozpočty20241010\excel\"/>
    </mc:Choice>
  </mc:AlternateContent>
  <xr:revisionPtr revIDLastSave="0" documentId="13_ncr:1_{2E6D09FD-B270-493B-9CAE-8D6ED72A91F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kapitulace" sheetId="9" r:id="rId1"/>
    <sheet name="SO 000" sheetId="2" r:id="rId2"/>
    <sheet name="SO 020" sheetId="3" r:id="rId3"/>
    <sheet name="SO 101" sheetId="4" r:id="rId4"/>
    <sheet name="SO 180" sheetId="5" r:id="rId5"/>
    <sheet name="SO 190" sheetId="6" r:id="rId6"/>
    <sheet name="SO 801" sheetId="7" r:id="rId7"/>
    <sheet name="SO 802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8" l="1"/>
  <c r="I3" i="8" s="1"/>
  <c r="C16" i="9" s="1"/>
  <c r="O30" i="8"/>
  <c r="I30" i="8"/>
  <c r="O26" i="8"/>
  <c r="D16" i="9" s="1"/>
  <c r="I26" i="8"/>
  <c r="O22" i="8"/>
  <c r="I22" i="8"/>
  <c r="O18" i="8"/>
  <c r="I18" i="8"/>
  <c r="O14" i="8"/>
  <c r="I14" i="8"/>
  <c r="I8" i="8"/>
  <c r="O9" i="8"/>
  <c r="I9" i="8"/>
  <c r="I8" i="7"/>
  <c r="I3" i="7" s="1"/>
  <c r="C15" i="9" s="1"/>
  <c r="E15" i="9" s="1"/>
  <c r="O33" i="7"/>
  <c r="I33" i="7"/>
  <c r="O29" i="7"/>
  <c r="I29" i="7"/>
  <c r="O25" i="7"/>
  <c r="I25" i="7"/>
  <c r="O21" i="7"/>
  <c r="I21" i="7"/>
  <c r="O17" i="7"/>
  <c r="D15" i="9" s="1"/>
  <c r="I17" i="7"/>
  <c r="O13" i="7"/>
  <c r="I13" i="7"/>
  <c r="O9" i="7"/>
  <c r="I9" i="7"/>
  <c r="I8" i="6"/>
  <c r="I3" i="6" s="1"/>
  <c r="C14" i="9" s="1"/>
  <c r="E14" i="9" s="1"/>
  <c r="O21" i="6"/>
  <c r="I21" i="6"/>
  <c r="O17" i="6"/>
  <c r="I17" i="6"/>
  <c r="O13" i="6"/>
  <c r="I13" i="6"/>
  <c r="O9" i="6"/>
  <c r="D14" i="9" s="1"/>
  <c r="I9" i="6"/>
  <c r="I3" i="5"/>
  <c r="C13" i="9" s="1"/>
  <c r="I8" i="5"/>
  <c r="O45" i="5"/>
  <c r="I45" i="5"/>
  <c r="O41" i="5"/>
  <c r="I41" i="5"/>
  <c r="O37" i="5"/>
  <c r="I37" i="5"/>
  <c r="O33" i="5"/>
  <c r="I33" i="5"/>
  <c r="O29" i="5"/>
  <c r="I29" i="5"/>
  <c r="O25" i="5"/>
  <c r="I25" i="5"/>
  <c r="O21" i="5"/>
  <c r="I21" i="5"/>
  <c r="O17" i="5"/>
  <c r="D13" i="9" s="1"/>
  <c r="I17" i="5"/>
  <c r="O13" i="5"/>
  <c r="I13" i="5"/>
  <c r="O9" i="5"/>
  <c r="I9" i="5"/>
  <c r="I121" i="4"/>
  <c r="O122" i="4"/>
  <c r="I122" i="4"/>
  <c r="I116" i="4"/>
  <c r="O117" i="4"/>
  <c r="I117" i="4"/>
  <c r="I83" i="4"/>
  <c r="O112" i="4"/>
  <c r="I112" i="4"/>
  <c r="O108" i="4"/>
  <c r="I108" i="4"/>
  <c r="O104" i="4"/>
  <c r="I104" i="4"/>
  <c r="O100" i="4"/>
  <c r="I100" i="4"/>
  <c r="O96" i="4"/>
  <c r="I96" i="4"/>
  <c r="O92" i="4"/>
  <c r="I92" i="4"/>
  <c r="O88" i="4"/>
  <c r="I88" i="4"/>
  <c r="O84" i="4"/>
  <c r="I84" i="4"/>
  <c r="I66" i="4"/>
  <c r="O79" i="4"/>
  <c r="I79" i="4"/>
  <c r="O75" i="4"/>
  <c r="I75" i="4"/>
  <c r="O71" i="4"/>
  <c r="I71" i="4"/>
  <c r="O67" i="4"/>
  <c r="I67" i="4"/>
  <c r="I13" i="4"/>
  <c r="I3" i="4" s="1"/>
  <c r="C12" i="9" s="1"/>
  <c r="E12" i="9" s="1"/>
  <c r="O62" i="4"/>
  <c r="I62" i="4"/>
  <c r="O58" i="4"/>
  <c r="I58" i="4"/>
  <c r="O54" i="4"/>
  <c r="I54" i="4"/>
  <c r="O50" i="4"/>
  <c r="I50" i="4"/>
  <c r="O46" i="4"/>
  <c r="I46" i="4"/>
  <c r="O42" i="4"/>
  <c r="I42" i="4"/>
  <c r="O38" i="4"/>
  <c r="I38" i="4"/>
  <c r="O34" i="4"/>
  <c r="I34" i="4"/>
  <c r="O30" i="4"/>
  <c r="I30" i="4"/>
  <c r="O26" i="4"/>
  <c r="I26" i="4"/>
  <c r="O22" i="4"/>
  <c r="I22" i="4"/>
  <c r="O18" i="4"/>
  <c r="I18" i="4"/>
  <c r="O14" i="4"/>
  <c r="D12" i="9" s="1"/>
  <c r="I14" i="4"/>
  <c r="I8" i="4"/>
  <c r="O9" i="4"/>
  <c r="I9" i="4"/>
  <c r="I51" i="3"/>
  <c r="O64" i="3"/>
  <c r="I64" i="3"/>
  <c r="O60" i="3"/>
  <c r="I60" i="3"/>
  <c r="O56" i="3"/>
  <c r="I56" i="3"/>
  <c r="O52" i="3"/>
  <c r="I52" i="3"/>
  <c r="I46" i="3"/>
  <c r="O47" i="3"/>
  <c r="I47" i="3"/>
  <c r="I25" i="3"/>
  <c r="O42" i="3"/>
  <c r="I42" i="3"/>
  <c r="O38" i="3"/>
  <c r="I38" i="3"/>
  <c r="O34" i="3"/>
  <c r="I34" i="3"/>
  <c r="O30" i="3"/>
  <c r="I30" i="3"/>
  <c r="O26" i="3"/>
  <c r="I26" i="3"/>
  <c r="I8" i="3"/>
  <c r="I3" i="3" s="1"/>
  <c r="C11" i="9" s="1"/>
  <c r="O21" i="3"/>
  <c r="I21" i="3"/>
  <c r="O17" i="3"/>
  <c r="I17" i="3"/>
  <c r="O13" i="3"/>
  <c r="D11" i="9" s="1"/>
  <c r="I13" i="3"/>
  <c r="O9" i="3"/>
  <c r="I9" i="3"/>
  <c r="I8" i="2"/>
  <c r="I3" i="2" s="1"/>
  <c r="C10" i="9" s="1"/>
  <c r="O29" i="2"/>
  <c r="I29" i="2"/>
  <c r="O25" i="2"/>
  <c r="I25" i="2"/>
  <c r="O21" i="2"/>
  <c r="I21" i="2"/>
  <c r="O17" i="2"/>
  <c r="I17" i="2"/>
  <c r="O13" i="2"/>
  <c r="I13" i="2"/>
  <c r="O9" i="2"/>
  <c r="D10" i="9" s="1"/>
  <c r="I9" i="2"/>
  <c r="E10" i="9" l="1"/>
  <c r="C6" i="9"/>
  <c r="E13" i="9"/>
  <c r="E11" i="9"/>
  <c r="E16" i="9"/>
  <c r="C7" i="9" l="1"/>
</calcChain>
</file>

<file path=xl/sharedStrings.xml><?xml version="1.0" encoding="utf-8"?>
<sst xmlns="http://schemas.openxmlformats.org/spreadsheetml/2006/main" count="1134" uniqueCount="348">
  <si>
    <t>EstiCon</t>
  </si>
  <si>
    <t xml:space="preserve">Firma: </t>
  </si>
  <si>
    <t>Rekapitulace ceny</t>
  </si>
  <si>
    <t>Stavba: 2020_0194_3 - II/230 NEPOMUK – PŘEŠTICE, 3. ÚSEK – PŘELOŽKA SILNICE III/11756 U KUCÍN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</si>
  <si>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</si>
  <si>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</si>
  <si>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</si>
  <si>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</si>
  <si>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</si>
  <si>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</si>
  <si>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</si>
  <si>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</si>
  <si>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ROZPOČTOVÉ NÁKLADY</t>
  </si>
  <si>
    <t>SO 020</t>
  </si>
  <si>
    <t>PŘÍPRAVA ÚZEMÍ</t>
  </si>
  <si>
    <t>SO 101</t>
  </si>
  <si>
    <t>PŘELOŽKA SILNICE III/11756</t>
  </si>
  <si>
    <t>SO 180</t>
  </si>
  <si>
    <t>DIO</t>
  </si>
  <si>
    <t>SO 190</t>
  </si>
  <si>
    <t>DOPRAVNÍ ZNAČENÍ</t>
  </si>
  <si>
    <t>SO 801</t>
  </si>
  <si>
    <t>REKULTIVACE PLOCH</t>
  </si>
  <si>
    <t>SO 802</t>
  </si>
  <si>
    <t>KÁCENÍ ZELENĚ A NÁHRADNÍ VÝSADBA</t>
  </si>
  <si>
    <t>Soupis prací objektu</t>
  </si>
  <si>
    <t>S</t>
  </si>
  <si>
    <t>Stavba:</t>
  </si>
  <si>
    <t>2020_0194_3</t>
  </si>
  <si>
    <t>II/230 NEPOMUK – PŘEŠTICE, 3. ÚSEK – PŘELOŽKA SILNICE III/11756 U KUCÍN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</si>
  <si>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</si>
  <si>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</si>
  <si>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</si>
  <si>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</si>
  <si>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</si>
  <si>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</si>
  <si>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</si>
  <si>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</si>
  <si>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</si>
  <si>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</si>
  <si>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</si>
  <si>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</si>
  <si>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</si>
  <si>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</si>
  <si>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</si>
  <si>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</si>
  <si>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</si>
  <si>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</si>
  <si>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</si>
  <si>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</si>
  <si>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</si>
  <si>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OTSKP ~ 2024</t>
  </si>
  <si>
    <t>PP</t>
  </si>
  <si>
    <t>VV</t>
  </si>
  <si>
    <t>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</si>
  <si>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</si>
  <si>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</si>
  <si>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</si>
  <si>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</si>
  <si>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zahrnuje veškeré náklady spojené s objednatelem požadovanými pracemi, 
- pro stanovení orientační investorské ceny určete jednotkovou cenu jako 1% odhadované ceny stavby</t>
  </si>
  <si>
    <t>02944</t>
  </si>
  <si>
    <t>OSTAT POŽADAVKY - DOKUMENTACE SKUTEČ PROVEDENÍ V DIGIT FORMĚ</t>
  </si>
  <si>
    <t>zahrnuje veškeré náklady spojené s objednatelem požadovanými pracemi</t>
  </si>
  <si>
    <t>02960</t>
  </si>
  <si>
    <t>OSTATNÍ POŽADAVKY - ODBORNÝ DOZOR</t>
  </si>
  <si>
    <t>odborný dozor geotechnika na přizvání zhotovitelem a se souhlasem TDI</t>
  </si>
  <si>
    <t>zahrnuje veškeré náklady spojené s objednatelem požadovaným dozorem</t>
  </si>
  <si>
    <t>02991</t>
  </si>
  <si>
    <t>OSTATNÍ POŽADAVKY - INFORMAČNÍ TABULE</t>
  </si>
  <si>
    <t>KUS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</si>
  <si>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</si>
  <si>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</si>
  <si>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</si>
  <si>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</si>
  <si>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014102</t>
  </si>
  <si>
    <t>1</t>
  </si>
  <si>
    <t>POPLATKY ZA SKLÁDKU</t>
  </si>
  <si>
    <t>T</t>
  </si>
  <si>
    <t>zemina 2,0  t/m3
drn 1,5  t/m3
K fakturaci budou doloženy vážní lístky ze skládky a doklad o úhradě poplatku za skládku</t>
  </si>
  <si>
    <t>11130 661,14*0,2*1,5 = 198,342 [A]</t>
  </si>
  <si>
    <t>zahrnuje veškeré poplatky provozovateli skládky související s uložením odpadu na skládce.</t>
  </si>
  <si>
    <t>4</t>
  </si>
  <si>
    <t>suť z betonových konstrukcí 2,3 t/m3</t>
  </si>
  <si>
    <t>966357 13,5*3*0,5*0,3*2,3 = 13,973 [A]</t>
  </si>
  <si>
    <t>7</t>
  </si>
  <si>
    <t>suť  objektů z kamene 2,4 t/m3
K fakturaci budou doloženy vážní lístky ze skládky a doklad o úhradě poplatku za skládku</t>
  </si>
  <si>
    <t>96613 2,375*2,4 = 5,700 [A]</t>
  </si>
  <si>
    <t>8</t>
  </si>
  <si>
    <t>odpad z plastu 1,2 t/m3
K fakturaci budou doloženy vážní lístky ze skládky a doklad o úhradě poplatku za skládku</t>
  </si>
  <si>
    <t>966357 13,5*0,2kg/m = 2,700 [A]</t>
  </si>
  <si>
    <t>Zemní práce</t>
  </si>
  <si>
    <t>11130</t>
  </si>
  <si>
    <t>SEJMUTÍ DRNU</t>
  </si>
  <si>
    <t>M2</t>
  </si>
  <si>
    <t>SKLÁDKOVNÉ 014102.1</t>
  </si>
  <si>
    <t>661,14 = 661,140 [A]</t>
  </si>
  <si>
    <t>včetně vodorovné dopravy  a uložení na skládku</t>
  </si>
  <si>
    <t>11332</t>
  </si>
  <si>
    <t>ODSTRANĚNÍ PODKLADŮ ZPEVNĚNÝCH PLOCH Z KAMENIVA NESTMELENÉHO</t>
  </si>
  <si>
    <t>M3</t>
  </si>
  <si>
    <t>podkladní vrstvy komunikace
včetně dopravy na SO 801</t>
  </si>
  <si>
    <t>TL 350 MM 728,26*0,35 = 254,891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</si>
  <si>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</si>
  <si>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</si>
  <si>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</si>
  <si>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Povinný odkup odfrézováného materiálu zhotovitelem stavby.</t>
  </si>
  <si>
    <t>TL. 150 MM 728,26*0,15 = 109,239 [A]</t>
  </si>
  <si>
    <t>12110</t>
  </si>
  <si>
    <t>SEJMUTÍ ORNICE NEBO LESNÍ PŮDY</t>
  </si>
  <si>
    <t>VČETNĚ DOPRAVY NA DEPONII</t>
  </si>
  <si>
    <t>TL 200 MM 235,288 = 235,288 [A]</t>
  </si>
  <si>
    <t>položka zahrnuje sejmutí ornice bez ohledu na tloušťku vrstvy a její vodorovnou dopravu
nezahrnuje uložení na trvalou skládku</t>
  </si>
  <si>
    <t>17120</t>
  </si>
  <si>
    <t>ULOŽENÍ SYPANINY DO NÁSYPŮ A NA SKLÁDKY BEZ ZHUTNĚNÍ</t>
  </si>
  <si>
    <t>12110 ORNICE 235,288 = 235,288 [A]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</si>
  <si>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</si>
  <si>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Potrubí</t>
  </si>
  <si>
    <t>89914</t>
  </si>
  <si>
    <t>ŠACHTOVÉ BETONOVÉ SKRUŽE SAMOSTATNÉ</t>
  </si>
  <si>
    <t>DN 1000
ochrana geodetických bodů dle TZ</t>
  </si>
  <si>
    <t>- Položka zahrnuje veškerý materiál, výrobky a polotovary, včetně mimostaveništní a vnitrostaveništní dopravy (rovněž přesuny), včetně naložení a složení,případně s uložením.</t>
  </si>
  <si>
    <t>9</t>
  </si>
  <si>
    <t>Ostatní konstrukce a práce</t>
  </si>
  <si>
    <t>914133</t>
  </si>
  <si>
    <t>DOPRAVNÍ ZNAČKY ZÁKLADNÍ VELIKOSTI OCELOVÉ FÓLIE TŘ 2 - DEMONTÁŽ</t>
  </si>
  <si>
    <t>Demontáž stávajícího SDZ
včetně odvozu na místo určené investorem</t>
  </si>
  <si>
    <t>12 = 12,000 [A]</t>
  </si>
  <si>
    <t>Položka zahrnuje odstranění, demontáž a odklizení materiálu s odvozem na předepsané místo</t>
  </si>
  <si>
    <t>914913</t>
  </si>
  <si>
    <t>SLOUPKY A STOJKY DZ Z OCEL TRUBEK ZABETON DEMONTÁŽ</t>
  </si>
  <si>
    <t>včetně odvozu na místo určené investorem</t>
  </si>
  <si>
    <t>7 = 7,000 [A]</t>
  </si>
  <si>
    <t>96613</t>
  </si>
  <si>
    <t>BOURÁNÍ KONSTRUKCÍ Z KAMENE NA MC</t>
  </si>
  <si>
    <t>čela propustu</t>
  </si>
  <si>
    <t>9,5*0,25 = 2,375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</si>
  <si>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</si>
  <si>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966357</t>
  </si>
  <si>
    <t>BOURÁNÍ PROPUSTŮ Z TRUB DN DO 500MM</t>
  </si>
  <si>
    <t>M</t>
  </si>
  <si>
    <t>13,5 = 13,500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</si>
  <si>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</si>
  <si>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014201</t>
  </si>
  <si>
    <t>POPLATKY ZA ZEMNÍK - ZEMINA</t>
  </si>
  <si>
    <t>2020_OTSKP</t>
  </si>
  <si>
    <t>zemina vhodná do násypu dle ČSN 736133</t>
  </si>
  <si>
    <t>676,14+35,982-254,891 = 457,231 [A]</t>
  </si>
  <si>
    <t>zahrnuje veškeré poplatky majiteli zemníku související s nákupem zeminy (nikoliv s otvírkou zemníku)</t>
  </si>
  <si>
    <t>12373</t>
  </si>
  <si>
    <t>ODKOP PRO SPOD STAVBU SILNIC A ŽELEZNIC TŘ. I</t>
  </si>
  <si>
    <t>dle bilance hmot
odhad 70% zeminy tř. I a 30%zeminy tř.II
včetně dopravy  na místo uložení - SO 801 rekultivace</t>
  </si>
  <si>
    <t>269,618*0,7 = 188,733 [A]_x000D_
 příkop podél II/230 22,99 = 22,990 [B]_x000D_
 Celkem: A+B = 211,723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</si>
  <si>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</si>
  <si>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12383</t>
  </si>
  <si>
    <t>ODKOP PRO SPOD STAVBU SILNIC A ŽELEZNIC TŘ. II</t>
  </si>
  <si>
    <t>269,618*0,3 = 80,885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</si>
  <si>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</si>
  <si>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</si>
  <si>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ZEMNÍKŮ A SKLÁDEK TŘ. I</t>
  </si>
  <si>
    <t>včetně dopravy na místo uložení</t>
  </si>
  <si>
    <t>17110 676,14 = 676,140 [A]_x000D_
 18220 ORNICE 109 = 109,000 [B]_x000D_
 17310 2,05 = 2,050 [C]_x000D_
 173103 10,79 = 10,790 [D]_x000D_
 Celkem: A+B+C+D = 797,980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</si>
  <si>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</si>
  <si>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12931</t>
  </si>
  <si>
    <t>ČIŠTĚNÍ PŘÍKOPŮ OD NÁNOSU DO 0,25M3/M</t>
  </si>
  <si>
    <t>čištění příkopů do 0.25m3/m
skládkovné 014102.1</t>
  </si>
  <si>
    <t>60 = 60,000 [A]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</si>
  <si>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</si>
  <si>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</si>
  <si>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>ULOŽENÍ SYPANINY DO NÁSYPŮ SE ZHUTNĚNÍM</t>
  </si>
  <si>
    <t>676,14 = 676,140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</si>
  <si>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</si>
  <si>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17131</t>
  </si>
  <si>
    <t>ULOŽENÍ SYPANINY DO NÁSYPŮ V AKTIVNÍ ZÓNĚ SE ZHUT SE ZLEPŠENÍM ZEMINY</t>
  </si>
  <si>
    <t>úprava aktivní zóny v tl. 400 mm na požadavek ČSN 736133</t>
  </si>
  <si>
    <t>819,263*0,4 = 327,705 [A]</t>
  </si>
  <si>
    <t>17310</t>
  </si>
  <si>
    <t>ZEMNÍ KRAJNICE A DOSYPÁVKY SE ZHUTNĚNÍM</t>
  </si>
  <si>
    <t>dle výkazu hmot</t>
  </si>
  <si>
    <t>2,05 = 2,050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</si>
  <si>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</si>
  <si>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173103</t>
  </si>
  <si>
    <t>ZEMNÍ KRAJNICE A DOSYPÁVKY SE ZHUT DO 100% PS</t>
  </si>
  <si>
    <t>10,79 = 10,790 [A]</t>
  </si>
  <si>
    <t>18110</t>
  </si>
  <si>
    <t>ÚPRAVA PLÁNĚ SE ZHUTNĚNÍM V HORNINĚ TŘ. I</t>
  </si>
  <si>
    <t>819,263*1,3 = 1065,042 [A]</t>
  </si>
  <si>
    <t>položka zahrnuje úpravu pláně včetně vyrovnání výškových rozdílů. Míru zhutnění určuje projekt.</t>
  </si>
  <si>
    <t>18220</t>
  </si>
  <si>
    <t>ROZPROSTŘENÍ ORNICE VE SVAHU</t>
  </si>
  <si>
    <t>TL. 100 MM 77,89 = 77,890 [A]_x000D_
 PŘÍKOP TL. 100 MM 31,11 = 31,110 [B]_x000D_
 Celkem: A+B = 109,000 [C]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</si>
  <si>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</si>
  <si>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</si>
  <si>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</si>
  <si>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109/0,1 = 1090,000 [A]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</si>
  <si>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</si>
  <si>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</si>
  <si>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</si>
  <si>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</si>
  <si>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18351</t>
  </si>
  <si>
    <t>CHEMICKÉ ODPLEVELENÍ</t>
  </si>
  <si>
    <t>položka zahrnuje celoplošný postřik a chemickou likvidace nežádoucích rostlin nebo jejích částí a zabránění jejich dalšímu růstu na urovnaném volném terénu</t>
  </si>
  <si>
    <t>Vodorovné konstrukce</t>
  </si>
  <si>
    <t>45111A</t>
  </si>
  <si>
    <t>PODKL A VÝPLŇ VRSTVY Z DÍLCŮ BETON DO C20/25</t>
  </si>
  <si>
    <t>Betonový práh 150x150x800 mm</t>
  </si>
  <si>
    <t>Propustek km 0.020 00 0,15*0,15*0,8*14 = 0,252 [A]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</si>
  <si>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</si>
  <si>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45131A</t>
  </si>
  <si>
    <t>PODKLADNÍ A VÝPLŇOVÉ VRSTVY Z PROSTÉHO BETONU C20/25</t>
  </si>
  <si>
    <t>Betonové lože C20/25 n XF4</t>
  </si>
  <si>
    <t>Propustek km 0.020 00tl. 150 mm 2,625 = 2,625 [A]_x000D_
 LK tl. 50 mm 59,428*0,05 = 2,971 [B]_x000D_
 Celkem: A+B = 5,596 [C]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</si>
  <si>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</si>
  <si>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</si>
  <si>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</si>
  <si>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>ŠD 0/8  tl. 150 mm</t>
  </si>
  <si>
    <t>Propustek km 0.020 00 2,625 = 2,625 [A]_x000D_
 LK odláždění 59,428*0,15 = 8,914 [B]_x000D_
 Celkem: A+B = 11,539 [C]</t>
  </si>
  <si>
    <t>položka zahrnuje dodávku předepsaného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</si>
  <si>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</si>
  <si>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</si>
  <si>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Odláždění lomovým kamenem tl. 150 mm vyspárovaný cementovou maltou M 25 XF4</t>
  </si>
  <si>
    <t>59,428*0,15 = 8,914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</si>
  <si>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</si>
  <si>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</si>
  <si>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</si>
  <si>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56330</t>
  </si>
  <si>
    <t>VOZOVKOVÉ VRSTVY ZE ŠTĚRKODRTI</t>
  </si>
  <si>
    <t>ŠDA 0/32, 
štěrkodrť fr. 0/32, třída A</t>
  </si>
  <si>
    <t>150 mm 780,25*1,05*0,15 = 122,889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</si>
  <si>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</si>
  <si>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2</t>
  </si>
  <si>
    <t>ŠDA 0/63, 
štěrkodrť fr. 0/63, třída A</t>
  </si>
  <si>
    <t>min 150 mm 780,25*1,35*0,15 = 158,001 [A]</t>
  </si>
  <si>
    <t>56963</t>
  </si>
  <si>
    <t>ZPEVNĚNÍ KRAJNIC Z RECYKLOVANÉHO MATERIÁLU TL DO 150MM</t>
  </si>
  <si>
    <t>R mat 0/22</t>
  </si>
  <si>
    <t>174,13 = 174,130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</si>
  <si>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</si>
  <si>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</si>
  <si>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</si>
  <si>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PI-CP 1,0  kg/m2
infiltrační postřik z kationaktivní asfaltové emulze , zbytkové množství pojiva 1,0  kg/m2</t>
  </si>
  <si>
    <t>780,25*1,05 = 819,263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</si>
  <si>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</si>
  <si>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</si>
  <si>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</si>
  <si>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
spojovací postřik z kationaktivní asfaltové emulze, zbytkové množství pojiva 0,3 kg/m2</t>
  </si>
  <si>
    <t>707,71*1,05 = 743,096 [A]_x000D_
 743,09*1,05 = 780,245 [B]_x000D_
 Celkem: A+B = 1523,340 [C]</t>
  </si>
  <si>
    <t>574A33</t>
  </si>
  <si>
    <t>ASFALTOVÝ BETON PRO OBRUSNÉ VRSTVY ACO 11 TL. 40MM</t>
  </si>
  <si>
    <t>ACO 11 50/70, tl. 40 mm</t>
  </si>
  <si>
    <t>707,71 = 707,710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</si>
  <si>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</si>
  <si>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</si>
  <si>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</si>
  <si>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  50/70  tl. 60 mm</t>
  </si>
  <si>
    <t>707,71*1,05 = 743,096 [A]</t>
  </si>
  <si>
    <t>574E46</t>
  </si>
  <si>
    <t>ASFALTOVÝ BETON PRO PODKLADNÍ VRSTVY ACP 16+, 16S TL. 50MM</t>
  </si>
  <si>
    <t>ACP 16+  50/70   tl. 50 mm</t>
  </si>
  <si>
    <t>743,09*1,05 = 780,245 [A]</t>
  </si>
  <si>
    <t>89957A</t>
  </si>
  <si>
    <t>OBETONOVÁNÍ POTRUBÍ ZE ŽELEZOBETONU DO C20/25 VČETNĚ VÝZTUŽE</t>
  </si>
  <si>
    <t>C 20/25 n XF4
KARI sít 8*100*100 mm</t>
  </si>
  <si>
    <t>Propustek km 0.020 00 16,749 = 16,749 [A]</t>
  </si>
  <si>
    <t>918358</t>
  </si>
  <si>
    <t>PROPUSTY Z TRUB DN 600MM</t>
  </si>
  <si>
    <t>Propustek km 0.020 00
ŽB hrdlová trouba DN 600</t>
  </si>
  <si>
    <t>17,5 = 17,500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</si>
  <si>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</si>
  <si>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91400</t>
  </si>
  <si>
    <t>DOČASNÉ ZAKRYTÍ NEBO OTOČENÍ STÁVAJÍCÍCH DOPRAVNÍCH ZNAČEK</t>
  </si>
  <si>
    <t>2 = 2,000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</si>
  <si>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</si>
  <si>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</si>
  <si>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
PŘEMÍSTĚNÍM</t>
  </si>
  <si>
    <t>přechodné SDZ - objížďka</t>
  </si>
  <si>
    <t>IS11b - 13 = 13,000 [A]_x000D_
 C2a  2 = 2,000 [B]_x000D_
 IS11a  1 = 1,000 [C]_x000D_
 IP10a  1 = 1,000 [D]_x000D_
 Celkem: A+B+C+D = 17,000 [E]</t>
  </si>
  <si>
    <t>položka zahrnuje:
- dopravu demontované značky z dočasné skládky
- osazení a montáž značky na místě určeném projektem
- nutnou opravu poškozených částí
nezahrnuje dodávku značky</t>
  </si>
  <si>
    <t>Přechodné SDZ - uzavírka</t>
  </si>
  <si>
    <t>A15 - 2 = 2,000 [A]_x000D_
 E3a - 2 = 2,000 [B]_x000D_
 B21 - 2 = 2,000 [C]_x000D_
 B20a - 4 = 4,000 [D]_x000D_
 B26 - 2 = 2,000 [E]_x000D_
 B1 - 1 = 1,000 [F]_x000D_
 E13 - 1 = 1,000 [G]_x000D_
 Celkem: A+B+C+D+E+F+G = 14,000 [H]</t>
  </si>
  <si>
    <t>přechodné SDZ objížďka</t>
  </si>
  <si>
    <t>914139</t>
  </si>
  <si>
    <t>DOPRAV ZNAČKY ZÁKLAD VEL OCEL FÓLIE TŘ 2 - NÁJEMNÉ</t>
  </si>
  <si>
    <t>KSDEN</t>
  </si>
  <si>
    <t>IS11b - 13 = 13,000 [A]_x000D_
 C2a  2 = 2,000 [B]_x000D_
 IS11a  1 = 1,000 [C]_x000D_
 IP10a  1 = 1,000 [D]_x000D_
 Celkem: A+B+C+D = 17,000 [E]_x000D_
 E*30dní = 510,000 [F]</t>
  </si>
  <si>
    <t>položka zahrnuje sazbu za pronájem dopravních značek a zařízení, počet jednotek je určen jako součin počtu značek a počtu dní použití</t>
  </si>
  <si>
    <t>A15 - 2 = 2,000 [A]_x000D_
 E3a - 2 = 2,000 [B]_x000D_
 B21 - 2 = 2,000 [C]_x000D_
 B20a - 4 = 4,000 [D]_x000D_
 B26 - 2 = 2,000 [E]_x000D_
 B1 - 1 = 1,000 [F]_x000D_
 E13 - 1 = 1,000 [G]_x000D_
 Celkem: A+B+C+D+E+F+G = 14,000 [H]_x000D_
 H*60dní = 840,000 [I]</t>
  </si>
  <si>
    <t>916362</t>
  </si>
  <si>
    <t>SMĚROVACÍ DESKY Z4 OBOUSTR S FÓLIÍ TŘ 2 - MONTÁŽ S PŘESUNEM</t>
  </si>
  <si>
    <t>Z4a 6 = 6,000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</si>
  <si>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</si>
  <si>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916363</t>
  </si>
  <si>
    <t>SMĚROVACÍ DESKY Z4 OBOUSTR S FÓLIÍ TŘ 2 - DEMONTÁŽ</t>
  </si>
  <si>
    <t>Položka zahrnuje odstranění, demontáž a odklizení zařízení s odvozem na předepsané místo</t>
  </si>
  <si>
    <t>916369</t>
  </si>
  <si>
    <t>SMĚROVACÍ DESKY Z4 OBOUSTR S FÓLIÍ TŘ 2 - NÁJEMNÉ</t>
  </si>
  <si>
    <t>Z4a 6*60dní = 360,000 [A]</t>
  </si>
  <si>
    <t>položka zahrnuje sazbu za pronájem zařízení. Počet měrných jednotek se určí jako součin počtu zařízení a počtu dní použití.</t>
  </si>
  <si>
    <t>91228</t>
  </si>
  <si>
    <t>SMĚROVÉ SLOUPKY Z PLAST HMOT VČETNĚ ODRAZNÉHO PÁSKU</t>
  </si>
  <si>
    <t>Z 11a, Z11b</t>
  </si>
  <si>
    <t>18 = 18,000 [A]</t>
  </si>
  <si>
    <t>položka zahrnuje:
- dodání a osazení sloupku včetně nutných zemních prací
- vnitrostaveništní a mimostaveništní doprava
- odrazky plastové nebo z retroreflexní fólie</t>
  </si>
  <si>
    <t>914131</t>
  </si>
  <si>
    <t>DOPRAVNÍ ZNAČKY ZÁKLADNÍ VELIKOSTI OCELOVÉ FÓLIE TŘ 2 - DODÁVKA A MONTÁŽ</t>
  </si>
  <si>
    <t>NOVÉ SDZ</t>
  </si>
  <si>
    <t>9 = 9,000 [A]</t>
  </si>
  <si>
    <t>položka zahrnuje:
- dodávku a montáž značek v požadovaném provedení</t>
  </si>
  <si>
    <t>915111</t>
  </si>
  <si>
    <t>VODOROVNÉ DOPRAVNÍ ZNAČENÍ BARVOU HLADKÉ - DODÁVKA A POKLÁDKA</t>
  </si>
  <si>
    <t>V4 (0.25) - 44.25 m2 = 44,250 [A]_x000D_
 V1a (0.125) - 9 m2 = 9,000 [B]_x000D_
 V2b (1.5/1.5/0.25) - 4.5 m2 = 4,500 [C]_x000D_
 V2b (1.5/1.5/0.125) - 2.25 m2 = 2,250 [D]_x000D_
 Celkem: A+B+C+D = 60,000 [E]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</si>
  <si>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</si>
  <si>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</si>
  <si>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</si>
  <si>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dle bilance hmot
včetně dopravy na místo uložení</t>
  </si>
  <si>
    <t>zemina pro rekultivaci-zásyp stávající komunikace 328,59-292,608 = 35,982 [A]_x000D_
 18230 ORNICE 112,28 = 112,280 [B]_x000D_
 Celkem: A+B = 148,262 [C]</t>
  </si>
  <si>
    <t>-zásyp stávající komunikace 328,59 = 328,590 [A]_x000D_
 "včetně uložení výkopku z SO 101"</t>
  </si>
  <si>
    <t>18210</t>
  </si>
  <si>
    <t>ÚPRAVA POVRCHŮ SROVNÁNÍM ÚZEMÍ</t>
  </si>
  <si>
    <t>110 = 110,000 [A]</t>
  </si>
  <si>
    <t>položka zahrnuje srovnání výškových rozdílů terénu</t>
  </si>
  <si>
    <t>18230</t>
  </si>
  <si>
    <t>ROZPROSTŘENÍ ORNICE V ROVINĚ</t>
  </si>
  <si>
    <t>TL 100 MM 112,28 = 112,280 [A]</t>
  </si>
  <si>
    <t>položka zahrnuje:
nutné přemístění ornice z dočasných skládek vzdálených do 50m
rozprostření ornice v předepsané tloušťce v rovině a ve svahu do 1:5</t>
  </si>
  <si>
    <t>112,28/0,1 = 1122,800 [A]</t>
  </si>
  <si>
    <t>pařezy 0,8 t/ m3</t>
  </si>
  <si>
    <t>11201 3*0,5*0,5*0,8*0,8 = 0,480 [A]_x000D_
 11204 7*0,3*0,3*0,6*0,8 = 0,302 [B]_x000D_
 Celkem: A+B = 0,782 [C]</t>
  </si>
  <si>
    <t>11201</t>
  </si>
  <si>
    <t>KÁCENÍ STROMŮ D KMENE DO 0,5M S ODSTRANĚNÍM PAŘEZŮ</t>
  </si>
  <si>
    <t>doprava a uložení kmenů na místo určené investorem</t>
  </si>
  <si>
    <t>3 = 3,000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</si>
  <si>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</si>
  <si>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11204</t>
  </si>
  <si>
    <t>KÁCENÍ STROMŮ D KMENE DO 0,3M S ODSTRANĚNÍM PAŘEZŮ</t>
  </si>
  <si>
    <t>18461</t>
  </si>
  <si>
    <t>MULČOVÁNÍ</t>
  </si>
  <si>
    <t>tl. 100 mm
kruh průměr 1,0m</t>
  </si>
  <si>
    <t>6*3,14*0,5*0,5 = 4,710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</si>
  <si>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</si>
  <si>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18462</t>
  </si>
  <si>
    <t>OŠETŘENÍ MULČOVÁNÍ</t>
  </si>
  <si>
    <t>4,71 = 4,710 [A]</t>
  </si>
  <si>
    <t>položka zahrnuje chemické odplevelení a doplnění chybějícího mulče</t>
  </si>
  <si>
    <t>184B23</t>
  </si>
  <si>
    <t>VYSAZOVÁNÍ STROMŮ LISTNATÝCH V KONTEJNERU OBVOD KMENE DO 12CM,
PODCHOZÍ VÝŠ MIN 2,2M</t>
  </si>
  <si>
    <t>Sázení stromů - Dub letní, obvod 10-12 cm, výška kmene min. 2.20 m, spon 10m, kotvení 3 kůly, ochrana kmene pomocí rákosové rohože</t>
  </si>
  <si>
    <t>6 = 6,000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</si>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</sst>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2" fillId="0" borderId="1" xfId="1" applyBorder="1" applyAlignment="1">
      <alignment horizontal="left" vertical="center" wrapText="1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6"/>
  <sheetViews>
    <sheetView tabSelected="1" workbookViewId="0">
      <selection activeCell="B31" sqref="B31"/>
    </sheetView>
  </sheetViews>
  <sheetFormatPr defaultRowHeight="15" x14ac:dyDescent="0.25"/>
  <cols>
    <col min="1" max="1" width="32.42578125" customWidth="1"/>
    <col min="2" max="2" width="42.1406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4" t="s">
        <v>2</v>
      </c>
      <c r="C2" s="3"/>
      <c r="D2" s="3"/>
      <c r="E2" s="3"/>
    </row>
    <row r="3" spans="1:5" x14ac:dyDescent="0.25">
      <c r="A3" s="3"/>
      <c r="B3" s="45"/>
      <c r="C3" s="3"/>
      <c r="D3" s="3"/>
      <c r="E3" s="3"/>
    </row>
    <row r="4" spans="1:5" x14ac:dyDescent="0.25">
      <c r="A4" s="3"/>
      <c r="B4" s="44" t="s">
        <v>3</v>
      </c>
      <c r="C4" s="45"/>
      <c r="D4" s="45"/>
      <c r="E4" s="45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SUM(C10:C16)</f>
        <v>0</v>
      </c>
      <c r="D6" s="3"/>
      <c r="E6" s="3"/>
    </row>
    <row r="7" spans="1:5" x14ac:dyDescent="0.25">
      <c r="A7" s="3"/>
      <c r="B7" s="5" t="s">
        <v>5</v>
      </c>
      <c r="C7" s="6">
        <f>SUM(E10:E16)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52" t="s">
        <v>12</v>
      </c>
      <c r="C10" s="9">
        <f>'SO 000'!I3</f>
        <v>0</v>
      </c>
      <c r="D10" s="9">
        <f>SUMIFS('SO 000'!O:O,'SO 000'!A:A,"P")</f>
        <v>0</v>
      </c>
      <c r="E10" s="9">
        <f t="shared" ref="E10:E16" si="0">C10+D10</f>
        <v>0</v>
      </c>
    </row>
    <row r="11" spans="1:5" x14ac:dyDescent="0.25">
      <c r="A11" s="8" t="s">
        <v>13</v>
      </c>
      <c r="B11" s="52" t="s">
        <v>14</v>
      </c>
      <c r="C11" s="9">
        <f>'SO 020'!I3</f>
        <v>0</v>
      </c>
      <c r="D11" s="9">
        <f>SUMIFS('SO 020'!O:O,'SO 020'!A:A,"P")</f>
        <v>0</v>
      </c>
      <c r="E11" s="9">
        <f t="shared" si="0"/>
        <v>0</v>
      </c>
    </row>
    <row r="12" spans="1:5" x14ac:dyDescent="0.25">
      <c r="A12" s="8" t="s">
        <v>15</v>
      </c>
      <c r="B12" s="52" t="s">
        <v>16</v>
      </c>
      <c r="C12" s="9">
        <f>'SO 101'!I3</f>
        <v>0</v>
      </c>
      <c r="D12" s="9">
        <f>SUMIFS('SO 101'!O:O,'SO 101'!A:A,"P")</f>
        <v>0</v>
      </c>
      <c r="E12" s="9">
        <f t="shared" si="0"/>
        <v>0</v>
      </c>
    </row>
    <row r="13" spans="1:5" x14ac:dyDescent="0.25">
      <c r="A13" s="8" t="s">
        <v>17</v>
      </c>
      <c r="B13" s="52" t="s">
        <v>18</v>
      </c>
      <c r="C13" s="9">
        <f>'SO 180'!I3</f>
        <v>0</v>
      </c>
      <c r="D13" s="9">
        <f>SUMIFS('SO 180'!O:O,'SO 180'!A:A,"P")</f>
        <v>0</v>
      </c>
      <c r="E13" s="9">
        <f t="shared" si="0"/>
        <v>0</v>
      </c>
    </row>
    <row r="14" spans="1:5" x14ac:dyDescent="0.25">
      <c r="A14" s="8" t="s">
        <v>19</v>
      </c>
      <c r="B14" s="52" t="s">
        <v>20</v>
      </c>
      <c r="C14" s="9">
        <f>'SO 190'!I3</f>
        <v>0</v>
      </c>
      <c r="D14" s="9">
        <f>SUMIFS('SO 190'!O:O,'SO 190'!A:A,"P")</f>
        <v>0</v>
      </c>
      <c r="E14" s="9">
        <f t="shared" si="0"/>
        <v>0</v>
      </c>
    </row>
    <row r="15" spans="1:5" x14ac:dyDescent="0.25">
      <c r="A15" s="8" t="s">
        <v>21</v>
      </c>
      <c r="B15" s="52" t="s">
        <v>22</v>
      </c>
      <c r="C15" s="9">
        <f>'SO 801'!I3</f>
        <v>0</v>
      </c>
      <c r="D15" s="9">
        <f>SUMIFS('SO 801'!O:O,'SO 801'!A:A,"P")</f>
        <v>0</v>
      </c>
      <c r="E15" s="9">
        <f t="shared" si="0"/>
        <v>0</v>
      </c>
    </row>
    <row r="16" spans="1:5" x14ac:dyDescent="0.25">
      <c r="A16" s="8" t="s">
        <v>23</v>
      </c>
      <c r="B16" s="52" t="s">
        <v>24</v>
      </c>
      <c r="C16" s="9">
        <f>'SO 802'!I3</f>
        <v>0</v>
      </c>
      <c r="D16" s="9">
        <f>SUMIFS('SO 802'!O:O,'SO 802'!A:A,"P")</f>
        <v>0</v>
      </c>
      <c r="E16" s="9">
        <f t="shared" si="0"/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3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25</v>
      </c>
      <c r="F2" s="3"/>
      <c r="G2" s="3"/>
      <c r="H2" s="3"/>
      <c r="I2" s="3"/>
      <c r="J2" s="15"/>
    </row>
    <row r="3" spans="1:16" ht="30" x14ac:dyDescent="0.25">
      <c r="A3" s="3" t="s">
        <v>26</v>
      </c>
      <c r="B3" s="16" t="s">
        <v>27</v>
      </c>
      <c r="C3" s="46" t="s">
        <v>28</v>
      </c>
      <c r="D3" s="47"/>
      <c r="E3" s="17" t="s">
        <v>29</v>
      </c>
      <c r="F3" s="3"/>
      <c r="G3" s="3"/>
      <c r="H3" s="18" t="s">
        <v>11</v>
      </c>
      <c r="I3" s="19">
        <f>SUMIFS(I8:I32,A8:A32,"SD")</f>
        <v>0</v>
      </c>
      <c r="J3" s="15"/>
      <c r="O3">
        <v>0</v>
      </c>
      <c r="P3">
        <v>2</v>
      </c>
    </row>
    <row r="4" spans="1:16" x14ac:dyDescent="0.25">
      <c r="A4" s="3" t="s">
        <v>30</v>
      </c>
      <c r="B4" s="16" t="s">
        <v>31</v>
      </c>
      <c r="C4" s="46" t="s">
        <v>11</v>
      </c>
      <c r="D4" s="47"/>
      <c r="E4" s="17" t="s">
        <v>12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32</v>
      </c>
      <c r="B5" s="49" t="s">
        <v>33</v>
      </c>
      <c r="C5" s="50" t="s">
        <v>34</v>
      </c>
      <c r="D5" s="50" t="s">
        <v>35</v>
      </c>
      <c r="E5" s="50" t="s">
        <v>36</v>
      </c>
      <c r="F5" s="50" t="s">
        <v>37</v>
      </c>
      <c r="G5" s="50" t="s">
        <v>38</v>
      </c>
      <c r="H5" s="50" t="s">
        <v>39</v>
      </c>
      <c r="I5" s="50"/>
      <c r="J5" s="51" t="s">
        <v>40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41</v>
      </c>
      <c r="I6" s="7" t="s">
        <v>42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43</v>
      </c>
      <c r="B8" s="25"/>
      <c r="C8" s="26" t="s">
        <v>44</v>
      </c>
      <c r="D8" s="27"/>
      <c r="E8" s="24" t="s">
        <v>45</v>
      </c>
      <c r="F8" s="27"/>
      <c r="G8" s="27"/>
      <c r="H8" s="27"/>
      <c r="I8" s="28">
        <f>SUMIFS(I9:I32,A9:A32,"P")</f>
        <v>0</v>
      </c>
      <c r="J8" s="29"/>
    </row>
    <row r="9" spans="1:16" x14ac:dyDescent="0.25">
      <c r="A9" s="30" t="s">
        <v>46</v>
      </c>
      <c r="B9" s="30">
        <v>1</v>
      </c>
      <c r="C9" s="31" t="s">
        <v>47</v>
      </c>
      <c r="D9" s="30" t="s">
        <v>48</v>
      </c>
      <c r="E9" s="32" t="s">
        <v>49</v>
      </c>
      <c r="F9" s="33" t="s">
        <v>50</v>
      </c>
      <c r="G9" s="34">
        <v>1</v>
      </c>
      <c r="H9" s="35">
        <v>0</v>
      </c>
      <c r="I9" s="35">
        <f>ROUND(G9*H9,P4)</f>
        <v>0</v>
      </c>
      <c r="J9" s="33" t="s">
        <v>51</v>
      </c>
      <c r="O9" s="36">
        <f>I9*0.21</f>
        <v>0</v>
      </c>
      <c r="P9">
        <v>3</v>
      </c>
    </row>
    <row r="10" spans="1:16" x14ac:dyDescent="0.25">
      <c r="A10" s="30" t="s">
        <v>52</v>
      </c>
      <c r="B10" s="37"/>
      <c r="E10" s="38" t="s">
        <v>48</v>
      </c>
      <c r="J10" s="39"/>
    </row>
    <row r="11" spans="1:16" x14ac:dyDescent="0.25">
      <c r="A11" s="30" t="s">
        <v>53</v>
      </c>
      <c r="B11" s="37"/>
      <c r="E11" s="40" t="s">
        <v>54</v>
      </c>
      <c r="J11" s="39"/>
    </row>
    <row r="12" spans="1:16" ht="30" x14ac:dyDescent="0.25">
      <c r="A12" s="30" t="s">
        <v>55</v>
      </c>
      <c r="B12" s="37"/>
      <c r="E12" s="32" t="s">
        <v>56</v>
      </c>
      <c r="J12" s="39"/>
    </row>
    <row r="13" spans="1:16" x14ac:dyDescent="0.25">
      <c r="A13" s="30" t="s">
        <v>46</v>
      </c>
      <c r="B13" s="30">
        <v>2</v>
      </c>
      <c r="C13" s="31" t="s">
        <v>57</v>
      </c>
      <c r="D13" s="30" t="s">
        <v>48</v>
      </c>
      <c r="E13" s="32" t="s">
        <v>58</v>
      </c>
      <c r="F13" s="33" t="s">
        <v>50</v>
      </c>
      <c r="G13" s="34">
        <v>1</v>
      </c>
      <c r="H13" s="35">
        <v>0</v>
      </c>
      <c r="I13" s="35">
        <f>ROUND(G13*H13,P4)</f>
        <v>0</v>
      </c>
      <c r="J13" s="33" t="s">
        <v>51</v>
      </c>
      <c r="O13" s="36">
        <f>I13*0.21</f>
        <v>0</v>
      </c>
      <c r="P13">
        <v>3</v>
      </c>
    </row>
    <row r="14" spans="1:16" x14ac:dyDescent="0.25">
      <c r="A14" s="30" t="s">
        <v>52</v>
      </c>
      <c r="B14" s="37"/>
      <c r="E14" s="38" t="s">
        <v>48</v>
      </c>
      <c r="J14" s="39"/>
    </row>
    <row r="15" spans="1:16" x14ac:dyDescent="0.25">
      <c r="A15" s="30" t="s">
        <v>53</v>
      </c>
      <c r="B15" s="37"/>
      <c r="E15" s="40" t="s">
        <v>54</v>
      </c>
      <c r="J15" s="39"/>
    </row>
    <row r="16" spans="1:16" ht="60" x14ac:dyDescent="0.25">
      <c r="A16" s="30" t="s">
        <v>55</v>
      </c>
      <c r="B16" s="37"/>
      <c r="E16" s="32" t="s">
        <v>59</v>
      </c>
      <c r="J16" s="39"/>
    </row>
    <row r="17" spans="1:16" ht="30" x14ac:dyDescent="0.25">
      <c r="A17" s="30" t="s">
        <v>46</v>
      </c>
      <c r="B17" s="30">
        <v>3</v>
      </c>
      <c r="C17" s="31" t="s">
        <v>60</v>
      </c>
      <c r="D17" s="30" t="s">
        <v>48</v>
      </c>
      <c r="E17" s="32" t="s">
        <v>61</v>
      </c>
      <c r="F17" s="33" t="s">
        <v>50</v>
      </c>
      <c r="G17" s="34">
        <v>1</v>
      </c>
      <c r="H17" s="35">
        <v>0</v>
      </c>
      <c r="I17" s="35">
        <f>ROUND(G17*H17,P4)</f>
        <v>0</v>
      </c>
      <c r="J17" s="33" t="s">
        <v>51</v>
      </c>
      <c r="O17" s="36">
        <f>I17*0.21</f>
        <v>0</v>
      </c>
      <c r="P17">
        <v>3</v>
      </c>
    </row>
    <row r="18" spans="1:16" x14ac:dyDescent="0.25">
      <c r="A18" s="30" t="s">
        <v>52</v>
      </c>
      <c r="B18" s="37"/>
      <c r="E18" s="38" t="s">
        <v>48</v>
      </c>
      <c r="J18" s="39"/>
    </row>
    <row r="19" spans="1:16" x14ac:dyDescent="0.25">
      <c r="A19" s="30" t="s">
        <v>53</v>
      </c>
      <c r="B19" s="37"/>
      <c r="E19" s="40" t="s">
        <v>54</v>
      </c>
      <c r="J19" s="39"/>
    </row>
    <row r="20" spans="1:16" ht="30" x14ac:dyDescent="0.25">
      <c r="A20" s="30" t="s">
        <v>55</v>
      </c>
      <c r="B20" s="37"/>
      <c r="E20" s="32" t="s">
        <v>62</v>
      </c>
      <c r="J20" s="39"/>
    </row>
    <row r="21" spans="1:16" x14ac:dyDescent="0.25">
      <c r="A21" s="30" t="s">
        <v>46</v>
      </c>
      <c r="B21" s="30">
        <v>4</v>
      </c>
      <c r="C21" s="31" t="s">
        <v>63</v>
      </c>
      <c r="D21" s="30" t="s">
        <v>48</v>
      </c>
      <c r="E21" s="32" t="s">
        <v>64</v>
      </c>
      <c r="F21" s="33" t="s">
        <v>50</v>
      </c>
      <c r="G21" s="34">
        <v>1</v>
      </c>
      <c r="H21" s="35">
        <v>0</v>
      </c>
      <c r="I21" s="35">
        <f>ROUND(G21*H21,P4)</f>
        <v>0</v>
      </c>
      <c r="J21" s="33" t="s">
        <v>51</v>
      </c>
      <c r="O21" s="36">
        <f>I21*0.21</f>
        <v>0</v>
      </c>
      <c r="P21">
        <v>3</v>
      </c>
    </row>
    <row r="22" spans="1:16" ht="30" x14ac:dyDescent="0.25">
      <c r="A22" s="30" t="s">
        <v>52</v>
      </c>
      <c r="B22" s="37"/>
      <c r="E22" s="32" t="s">
        <v>65</v>
      </c>
      <c r="J22" s="39"/>
    </row>
    <row r="23" spans="1:16" x14ac:dyDescent="0.25">
      <c r="A23" s="30" t="s">
        <v>53</v>
      </c>
      <c r="B23" s="37"/>
      <c r="E23" s="40" t="s">
        <v>54</v>
      </c>
      <c r="J23" s="39"/>
    </row>
    <row r="24" spans="1:16" ht="30" x14ac:dyDescent="0.25">
      <c r="A24" s="30" t="s">
        <v>55</v>
      </c>
      <c r="B24" s="37"/>
      <c r="E24" s="32" t="s">
        <v>66</v>
      </c>
      <c r="J24" s="39"/>
    </row>
    <row r="25" spans="1:16" x14ac:dyDescent="0.25">
      <c r="A25" s="30" t="s">
        <v>46</v>
      </c>
      <c r="B25" s="30">
        <v>5</v>
      </c>
      <c r="C25" s="31" t="s">
        <v>67</v>
      </c>
      <c r="D25" s="30" t="s">
        <v>48</v>
      </c>
      <c r="E25" s="32" t="s">
        <v>68</v>
      </c>
      <c r="F25" s="33" t="s">
        <v>69</v>
      </c>
      <c r="G25" s="34">
        <v>1</v>
      </c>
      <c r="H25" s="35">
        <v>0</v>
      </c>
      <c r="I25" s="35">
        <f>ROUND(G25*H25,P4)</f>
        <v>0</v>
      </c>
      <c r="J25" s="33" t="s">
        <v>51</v>
      </c>
      <c r="O25" s="36">
        <f>I25*0.21</f>
        <v>0</v>
      </c>
      <c r="P25">
        <v>3</v>
      </c>
    </row>
    <row r="26" spans="1:16" x14ac:dyDescent="0.25">
      <c r="A26" s="30" t="s">
        <v>52</v>
      </c>
      <c r="B26" s="37"/>
      <c r="E26" s="38" t="s">
        <v>48</v>
      </c>
      <c r="J26" s="39"/>
    </row>
    <row r="27" spans="1:16" x14ac:dyDescent="0.25">
      <c r="A27" s="30" t="s">
        <v>53</v>
      </c>
      <c r="B27" s="37"/>
      <c r="E27" s="40" t="s">
        <v>54</v>
      </c>
      <c r="J27" s="39"/>
    </row>
    <row r="28" spans="1:16" ht="105" x14ac:dyDescent="0.25">
      <c r="A28" s="30" t="s">
        <v>55</v>
      </c>
      <c r="B28" s="37"/>
      <c r="E28" s="32" t="s">
        <v>70</v>
      </c>
      <c r="J28" s="39"/>
    </row>
    <row r="29" spans="1:16" x14ac:dyDescent="0.25">
      <c r="A29" s="30" t="s">
        <v>46</v>
      </c>
      <c r="B29" s="30">
        <v>6</v>
      </c>
      <c r="C29" s="31" t="s">
        <v>71</v>
      </c>
      <c r="D29" s="30" t="s">
        <v>48</v>
      </c>
      <c r="E29" s="32" t="s">
        <v>72</v>
      </c>
      <c r="F29" s="33" t="s">
        <v>50</v>
      </c>
      <c r="G29" s="34">
        <v>1</v>
      </c>
      <c r="H29" s="35">
        <v>0</v>
      </c>
      <c r="I29" s="35">
        <f>ROUND(G29*H29,P4)</f>
        <v>0</v>
      </c>
      <c r="J29" s="33" t="s">
        <v>51</v>
      </c>
      <c r="O29" s="36">
        <f>I29*0.21</f>
        <v>0</v>
      </c>
      <c r="P29">
        <v>3</v>
      </c>
    </row>
    <row r="30" spans="1:16" x14ac:dyDescent="0.25">
      <c r="A30" s="30" t="s">
        <v>52</v>
      </c>
      <c r="B30" s="37"/>
      <c r="E30" s="38" t="s">
        <v>48</v>
      </c>
      <c r="J30" s="39"/>
    </row>
    <row r="31" spans="1:16" x14ac:dyDescent="0.25">
      <c r="A31" s="30" t="s">
        <v>53</v>
      </c>
      <c r="B31" s="37"/>
      <c r="E31" s="40" t="s">
        <v>54</v>
      </c>
      <c r="J31" s="39"/>
    </row>
    <row r="32" spans="1:16" ht="30" x14ac:dyDescent="0.25">
      <c r="A32" s="30" t="s">
        <v>55</v>
      </c>
      <c r="B32" s="41"/>
      <c r="C32" s="42"/>
      <c r="D32" s="42"/>
      <c r="E32" s="32" t="s">
        <v>73</v>
      </c>
      <c r="F32" s="42"/>
      <c r="G32" s="42"/>
      <c r="H32" s="42"/>
      <c r="I32" s="42"/>
      <c r="J32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6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25</v>
      </c>
      <c r="F2" s="3"/>
      <c r="G2" s="3"/>
      <c r="H2" s="3"/>
      <c r="I2" s="3"/>
      <c r="J2" s="15"/>
    </row>
    <row r="3" spans="1:16" ht="30" x14ac:dyDescent="0.25">
      <c r="A3" s="3" t="s">
        <v>26</v>
      </c>
      <c r="B3" s="16" t="s">
        <v>27</v>
      </c>
      <c r="C3" s="46" t="s">
        <v>28</v>
      </c>
      <c r="D3" s="47"/>
      <c r="E3" s="17" t="s">
        <v>29</v>
      </c>
      <c r="F3" s="3"/>
      <c r="G3" s="3"/>
      <c r="H3" s="18" t="s">
        <v>13</v>
      </c>
      <c r="I3" s="19">
        <f>SUMIFS(I8:I67,A8:A67,"SD")</f>
        <v>0</v>
      </c>
      <c r="J3" s="15"/>
      <c r="O3">
        <v>0</v>
      </c>
      <c r="P3">
        <v>2</v>
      </c>
    </row>
    <row r="4" spans="1:16" x14ac:dyDescent="0.25">
      <c r="A4" s="3" t="s">
        <v>30</v>
      </c>
      <c r="B4" s="16" t="s">
        <v>31</v>
      </c>
      <c r="C4" s="46" t="s">
        <v>13</v>
      </c>
      <c r="D4" s="47"/>
      <c r="E4" s="17" t="s">
        <v>14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32</v>
      </c>
      <c r="B5" s="49" t="s">
        <v>33</v>
      </c>
      <c r="C5" s="50" t="s">
        <v>34</v>
      </c>
      <c r="D5" s="50" t="s">
        <v>35</v>
      </c>
      <c r="E5" s="50" t="s">
        <v>36</v>
      </c>
      <c r="F5" s="50" t="s">
        <v>37</v>
      </c>
      <c r="G5" s="50" t="s">
        <v>38</v>
      </c>
      <c r="H5" s="50" t="s">
        <v>39</v>
      </c>
      <c r="I5" s="50"/>
      <c r="J5" s="51" t="s">
        <v>40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41</v>
      </c>
      <c r="I6" s="7" t="s">
        <v>42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43</v>
      </c>
      <c r="B8" s="25"/>
      <c r="C8" s="26" t="s">
        <v>44</v>
      </c>
      <c r="D8" s="27"/>
      <c r="E8" s="24" t="s">
        <v>45</v>
      </c>
      <c r="F8" s="27"/>
      <c r="G8" s="27"/>
      <c r="H8" s="27"/>
      <c r="I8" s="28">
        <f>SUMIFS(I9:I24,A9:A24,"P")</f>
        <v>0</v>
      </c>
      <c r="J8" s="29"/>
    </row>
    <row r="9" spans="1:16" x14ac:dyDescent="0.25">
      <c r="A9" s="30" t="s">
        <v>46</v>
      </c>
      <c r="B9" s="30">
        <v>1</v>
      </c>
      <c r="C9" s="31" t="s">
        <v>74</v>
      </c>
      <c r="D9" s="30" t="s">
        <v>75</v>
      </c>
      <c r="E9" s="32" t="s">
        <v>76</v>
      </c>
      <c r="F9" s="33" t="s">
        <v>77</v>
      </c>
      <c r="G9" s="34">
        <v>198.34200000000001</v>
      </c>
      <c r="H9" s="35">
        <v>0</v>
      </c>
      <c r="I9" s="35">
        <f>ROUND(G9*H9,P4)</f>
        <v>0</v>
      </c>
      <c r="J9" s="33" t="s">
        <v>51</v>
      </c>
      <c r="O9" s="36">
        <f>I9*0.21</f>
        <v>0</v>
      </c>
      <c r="P9">
        <v>3</v>
      </c>
    </row>
    <row r="10" spans="1:16" ht="60" x14ac:dyDescent="0.25">
      <c r="A10" s="30" t="s">
        <v>52</v>
      </c>
      <c r="B10" s="37"/>
      <c r="E10" s="32" t="s">
        <v>78</v>
      </c>
      <c r="J10" s="39"/>
    </row>
    <row r="11" spans="1:16" x14ac:dyDescent="0.25">
      <c r="A11" s="30" t="s">
        <v>53</v>
      </c>
      <c r="B11" s="37"/>
      <c r="E11" s="40" t="s">
        <v>79</v>
      </c>
      <c r="J11" s="39"/>
    </row>
    <row r="12" spans="1:16" ht="30" x14ac:dyDescent="0.25">
      <c r="A12" s="30" t="s">
        <v>55</v>
      </c>
      <c r="B12" s="37"/>
      <c r="E12" s="32" t="s">
        <v>80</v>
      </c>
      <c r="J12" s="39"/>
    </row>
    <row r="13" spans="1:16" x14ac:dyDescent="0.25">
      <c r="A13" s="30" t="s">
        <v>46</v>
      </c>
      <c r="B13" s="30">
        <v>2</v>
      </c>
      <c r="C13" s="31" t="s">
        <v>74</v>
      </c>
      <c r="D13" s="30" t="s">
        <v>81</v>
      </c>
      <c r="E13" s="32" t="s">
        <v>76</v>
      </c>
      <c r="F13" s="33" t="s">
        <v>77</v>
      </c>
      <c r="G13" s="34">
        <v>13.973000000000001</v>
      </c>
      <c r="H13" s="35">
        <v>0</v>
      </c>
      <c r="I13" s="35">
        <f>ROUND(G13*H13,P4)</f>
        <v>0</v>
      </c>
      <c r="J13" s="33" t="s">
        <v>51</v>
      </c>
      <c r="O13" s="36">
        <f>I13*0.21</f>
        <v>0</v>
      </c>
      <c r="P13">
        <v>3</v>
      </c>
    </row>
    <row r="14" spans="1:16" x14ac:dyDescent="0.25">
      <c r="A14" s="30" t="s">
        <v>52</v>
      </c>
      <c r="B14" s="37"/>
      <c r="E14" s="32" t="s">
        <v>82</v>
      </c>
      <c r="J14" s="39"/>
    </row>
    <row r="15" spans="1:16" x14ac:dyDescent="0.25">
      <c r="A15" s="30" t="s">
        <v>53</v>
      </c>
      <c r="B15" s="37"/>
      <c r="E15" s="40" t="s">
        <v>83</v>
      </c>
      <c r="J15" s="39"/>
    </row>
    <row r="16" spans="1:16" ht="30" x14ac:dyDescent="0.25">
      <c r="A16" s="30" t="s">
        <v>55</v>
      </c>
      <c r="B16" s="37"/>
      <c r="E16" s="32" t="s">
        <v>80</v>
      </c>
      <c r="J16" s="39"/>
    </row>
    <row r="17" spans="1:16" x14ac:dyDescent="0.25">
      <c r="A17" s="30" t="s">
        <v>46</v>
      </c>
      <c r="B17" s="30">
        <v>3</v>
      </c>
      <c r="C17" s="31" t="s">
        <v>74</v>
      </c>
      <c r="D17" s="30" t="s">
        <v>84</v>
      </c>
      <c r="E17" s="32" t="s">
        <v>76</v>
      </c>
      <c r="F17" s="33" t="s">
        <v>77</v>
      </c>
      <c r="G17" s="34">
        <v>5.7</v>
      </c>
      <c r="H17" s="35">
        <v>0</v>
      </c>
      <c r="I17" s="35">
        <f>ROUND(G17*H17,P4)</f>
        <v>0</v>
      </c>
      <c r="J17" s="33" t="s">
        <v>51</v>
      </c>
      <c r="O17" s="36">
        <f>I17*0.21</f>
        <v>0</v>
      </c>
      <c r="P17">
        <v>3</v>
      </c>
    </row>
    <row r="18" spans="1:16" ht="45" x14ac:dyDescent="0.25">
      <c r="A18" s="30" t="s">
        <v>52</v>
      </c>
      <c r="B18" s="37"/>
      <c r="E18" s="32" t="s">
        <v>85</v>
      </c>
      <c r="J18" s="39"/>
    </row>
    <row r="19" spans="1:16" x14ac:dyDescent="0.25">
      <c r="A19" s="30" t="s">
        <v>53</v>
      </c>
      <c r="B19" s="37"/>
      <c r="E19" s="40" t="s">
        <v>86</v>
      </c>
      <c r="J19" s="39"/>
    </row>
    <row r="20" spans="1:16" ht="30" x14ac:dyDescent="0.25">
      <c r="A20" s="30" t="s">
        <v>55</v>
      </c>
      <c r="B20" s="37"/>
      <c r="E20" s="32" t="s">
        <v>80</v>
      </c>
      <c r="J20" s="39"/>
    </row>
    <row r="21" spans="1:16" x14ac:dyDescent="0.25">
      <c r="A21" s="30" t="s">
        <v>46</v>
      </c>
      <c r="B21" s="30">
        <v>4</v>
      </c>
      <c r="C21" s="31" t="s">
        <v>74</v>
      </c>
      <c r="D21" s="30" t="s">
        <v>87</v>
      </c>
      <c r="E21" s="32" t="s">
        <v>76</v>
      </c>
      <c r="F21" s="33" t="s">
        <v>77</v>
      </c>
      <c r="G21" s="34">
        <v>2.7</v>
      </c>
      <c r="H21" s="35">
        <v>0</v>
      </c>
      <c r="I21" s="35">
        <f>ROUND(G21*H21,P4)</f>
        <v>0</v>
      </c>
      <c r="J21" s="33" t="s">
        <v>51</v>
      </c>
      <c r="O21" s="36">
        <f>I21*0.21</f>
        <v>0</v>
      </c>
      <c r="P21">
        <v>3</v>
      </c>
    </row>
    <row r="22" spans="1:16" ht="45" x14ac:dyDescent="0.25">
      <c r="A22" s="30" t="s">
        <v>52</v>
      </c>
      <c r="B22" s="37"/>
      <c r="E22" s="32" t="s">
        <v>88</v>
      </c>
      <c r="J22" s="39"/>
    </row>
    <row r="23" spans="1:16" x14ac:dyDescent="0.25">
      <c r="A23" s="30" t="s">
        <v>53</v>
      </c>
      <c r="B23" s="37"/>
      <c r="E23" s="40" t="s">
        <v>89</v>
      </c>
      <c r="J23" s="39"/>
    </row>
    <row r="24" spans="1:16" ht="30" x14ac:dyDescent="0.25">
      <c r="A24" s="30" t="s">
        <v>55</v>
      </c>
      <c r="B24" s="37"/>
      <c r="E24" s="32" t="s">
        <v>80</v>
      </c>
      <c r="J24" s="39"/>
    </row>
    <row r="25" spans="1:16" x14ac:dyDescent="0.25">
      <c r="A25" s="24" t="s">
        <v>43</v>
      </c>
      <c r="B25" s="25"/>
      <c r="C25" s="26" t="s">
        <v>75</v>
      </c>
      <c r="D25" s="27"/>
      <c r="E25" s="24" t="s">
        <v>90</v>
      </c>
      <c r="F25" s="27"/>
      <c r="G25" s="27"/>
      <c r="H25" s="27"/>
      <c r="I25" s="28">
        <f>SUMIFS(I26:I45,A26:A45,"P")</f>
        <v>0</v>
      </c>
      <c r="J25" s="29"/>
    </row>
    <row r="26" spans="1:16" x14ac:dyDescent="0.25">
      <c r="A26" s="30" t="s">
        <v>46</v>
      </c>
      <c r="B26" s="30">
        <v>5</v>
      </c>
      <c r="C26" s="31" t="s">
        <v>91</v>
      </c>
      <c r="D26" s="30" t="s">
        <v>48</v>
      </c>
      <c r="E26" s="32" t="s">
        <v>92</v>
      </c>
      <c r="F26" s="33" t="s">
        <v>93</v>
      </c>
      <c r="G26" s="34">
        <v>661.14</v>
      </c>
      <c r="H26" s="35">
        <v>0</v>
      </c>
      <c r="I26" s="35">
        <f>ROUND(G26*H26,P4)</f>
        <v>0</v>
      </c>
      <c r="J26" s="33" t="s">
        <v>51</v>
      </c>
      <c r="O26" s="36">
        <f>I26*0.21</f>
        <v>0</v>
      </c>
      <c r="P26">
        <v>3</v>
      </c>
    </row>
    <row r="27" spans="1:16" x14ac:dyDescent="0.25">
      <c r="A27" s="30" t="s">
        <v>52</v>
      </c>
      <c r="B27" s="37"/>
      <c r="E27" s="32" t="s">
        <v>94</v>
      </c>
      <c r="J27" s="39"/>
    </row>
    <row r="28" spans="1:16" x14ac:dyDescent="0.25">
      <c r="A28" s="30" t="s">
        <v>53</v>
      </c>
      <c r="B28" s="37"/>
      <c r="E28" s="40" t="s">
        <v>95</v>
      </c>
      <c r="J28" s="39"/>
    </row>
    <row r="29" spans="1:16" x14ac:dyDescent="0.25">
      <c r="A29" s="30" t="s">
        <v>55</v>
      </c>
      <c r="B29" s="37"/>
      <c r="E29" s="32" t="s">
        <v>96</v>
      </c>
      <c r="J29" s="39"/>
    </row>
    <row r="30" spans="1:16" ht="30" x14ac:dyDescent="0.25">
      <c r="A30" s="30" t="s">
        <v>46</v>
      </c>
      <c r="B30" s="30">
        <v>6</v>
      </c>
      <c r="C30" s="31" t="s">
        <v>97</v>
      </c>
      <c r="D30" s="30" t="s">
        <v>48</v>
      </c>
      <c r="E30" s="32" t="s">
        <v>98</v>
      </c>
      <c r="F30" s="33" t="s">
        <v>99</v>
      </c>
      <c r="G30" s="34">
        <v>254.89099999999999</v>
      </c>
      <c r="H30" s="35">
        <v>0</v>
      </c>
      <c r="I30" s="35">
        <f>ROUND(G30*H30,P4)</f>
        <v>0</v>
      </c>
      <c r="J30" s="33" t="s">
        <v>51</v>
      </c>
      <c r="O30" s="36">
        <f>I30*0.21</f>
        <v>0</v>
      </c>
      <c r="P30">
        <v>3</v>
      </c>
    </row>
    <row r="31" spans="1:16" ht="30" x14ac:dyDescent="0.25">
      <c r="A31" s="30" t="s">
        <v>52</v>
      </c>
      <c r="B31" s="37"/>
      <c r="E31" s="32" t="s">
        <v>100</v>
      </c>
      <c r="J31" s="39"/>
    </row>
    <row r="32" spans="1:16" x14ac:dyDescent="0.25">
      <c r="A32" s="30" t="s">
        <v>53</v>
      </c>
      <c r="B32" s="37"/>
      <c r="E32" s="40" t="s">
        <v>101</v>
      </c>
      <c r="J32" s="39"/>
    </row>
    <row r="33" spans="1:16" ht="90" x14ac:dyDescent="0.25">
      <c r="A33" s="30" t="s">
        <v>55</v>
      </c>
      <c r="B33" s="37"/>
      <c r="E33" s="32" t="s">
        <v>102</v>
      </c>
      <c r="J33" s="39"/>
    </row>
    <row r="34" spans="1:16" x14ac:dyDescent="0.25">
      <c r="A34" s="30" t="s">
        <v>46</v>
      </c>
      <c r="B34" s="30">
        <v>7</v>
      </c>
      <c r="C34" s="31" t="s">
        <v>103</v>
      </c>
      <c r="D34" s="30" t="s">
        <v>48</v>
      </c>
      <c r="E34" s="32" t="s">
        <v>104</v>
      </c>
      <c r="F34" s="33" t="s">
        <v>99</v>
      </c>
      <c r="G34" s="34">
        <v>109.239</v>
      </c>
      <c r="H34" s="35">
        <v>0</v>
      </c>
      <c r="I34" s="35">
        <f>ROUND(G34*H34,P4)</f>
        <v>0</v>
      </c>
      <c r="J34" s="33" t="s">
        <v>51</v>
      </c>
      <c r="O34" s="36">
        <f>I34*0.21</f>
        <v>0</v>
      </c>
      <c r="P34">
        <v>3</v>
      </c>
    </row>
    <row r="35" spans="1:16" x14ac:dyDescent="0.25">
      <c r="A35" s="30" t="s">
        <v>52</v>
      </c>
      <c r="B35" s="37"/>
      <c r="E35" s="32" t="s">
        <v>105</v>
      </c>
      <c r="J35" s="39"/>
    </row>
    <row r="36" spans="1:16" x14ac:dyDescent="0.25">
      <c r="A36" s="30" t="s">
        <v>53</v>
      </c>
      <c r="B36" s="37"/>
      <c r="E36" s="40" t="s">
        <v>106</v>
      </c>
      <c r="J36" s="39"/>
    </row>
    <row r="37" spans="1:16" ht="90" x14ac:dyDescent="0.25">
      <c r="A37" s="30" t="s">
        <v>55</v>
      </c>
      <c r="B37" s="37"/>
      <c r="E37" s="32" t="s">
        <v>102</v>
      </c>
      <c r="J37" s="39"/>
    </row>
    <row r="38" spans="1:16" x14ac:dyDescent="0.25">
      <c r="A38" s="30" t="s">
        <v>46</v>
      </c>
      <c r="B38" s="30">
        <v>8</v>
      </c>
      <c r="C38" s="31" t="s">
        <v>107</v>
      </c>
      <c r="D38" s="30" t="s">
        <v>48</v>
      </c>
      <c r="E38" s="32" t="s">
        <v>108</v>
      </c>
      <c r="F38" s="33" t="s">
        <v>99</v>
      </c>
      <c r="G38" s="34">
        <v>235.28800000000001</v>
      </c>
      <c r="H38" s="35">
        <v>0</v>
      </c>
      <c r="I38" s="35">
        <f>ROUND(G38*H38,P4)</f>
        <v>0</v>
      </c>
      <c r="J38" s="33" t="s">
        <v>51</v>
      </c>
      <c r="O38" s="36">
        <f>I38*0.21</f>
        <v>0</v>
      </c>
      <c r="P38">
        <v>3</v>
      </c>
    </row>
    <row r="39" spans="1:16" x14ac:dyDescent="0.25">
      <c r="A39" s="30" t="s">
        <v>52</v>
      </c>
      <c r="B39" s="37"/>
      <c r="E39" s="32" t="s">
        <v>109</v>
      </c>
      <c r="J39" s="39"/>
    </row>
    <row r="40" spans="1:16" x14ac:dyDescent="0.25">
      <c r="A40" s="30" t="s">
        <v>53</v>
      </c>
      <c r="B40" s="37"/>
      <c r="E40" s="40" t="s">
        <v>110</v>
      </c>
      <c r="J40" s="39"/>
    </row>
    <row r="41" spans="1:16" ht="45" x14ac:dyDescent="0.25">
      <c r="A41" s="30" t="s">
        <v>55</v>
      </c>
      <c r="B41" s="37"/>
      <c r="E41" s="32" t="s">
        <v>111</v>
      </c>
      <c r="J41" s="39"/>
    </row>
    <row r="42" spans="1:16" x14ac:dyDescent="0.25">
      <c r="A42" s="30" t="s">
        <v>46</v>
      </c>
      <c r="B42" s="30">
        <v>9</v>
      </c>
      <c r="C42" s="31" t="s">
        <v>112</v>
      </c>
      <c r="D42" s="30" t="s">
        <v>48</v>
      </c>
      <c r="E42" s="32" t="s">
        <v>113</v>
      </c>
      <c r="F42" s="33" t="s">
        <v>99</v>
      </c>
      <c r="G42" s="34">
        <v>235.28800000000001</v>
      </c>
      <c r="H42" s="35">
        <v>0</v>
      </c>
      <c r="I42" s="35">
        <f>ROUND(G42*H42,P4)</f>
        <v>0</v>
      </c>
      <c r="J42" s="33" t="s">
        <v>51</v>
      </c>
      <c r="O42" s="36">
        <f>I42*0.21</f>
        <v>0</v>
      </c>
      <c r="P42">
        <v>3</v>
      </c>
    </row>
    <row r="43" spans="1:16" x14ac:dyDescent="0.25">
      <c r="A43" s="30" t="s">
        <v>52</v>
      </c>
      <c r="B43" s="37"/>
      <c r="E43" s="38" t="s">
        <v>48</v>
      </c>
      <c r="J43" s="39"/>
    </row>
    <row r="44" spans="1:16" x14ac:dyDescent="0.25">
      <c r="A44" s="30" t="s">
        <v>53</v>
      </c>
      <c r="B44" s="37"/>
      <c r="E44" s="40" t="s">
        <v>114</v>
      </c>
      <c r="J44" s="39"/>
    </row>
    <row r="45" spans="1:16" ht="255" x14ac:dyDescent="0.25">
      <c r="A45" s="30" t="s">
        <v>55</v>
      </c>
      <c r="B45" s="37"/>
      <c r="E45" s="32" t="s">
        <v>115</v>
      </c>
      <c r="J45" s="39"/>
    </row>
    <row r="46" spans="1:16" x14ac:dyDescent="0.25">
      <c r="A46" s="24" t="s">
        <v>43</v>
      </c>
      <c r="B46" s="25"/>
      <c r="C46" s="26" t="s">
        <v>87</v>
      </c>
      <c r="D46" s="27"/>
      <c r="E46" s="24" t="s">
        <v>116</v>
      </c>
      <c r="F46" s="27"/>
      <c r="G46" s="27"/>
      <c r="H46" s="27"/>
      <c r="I46" s="28">
        <f>SUMIFS(I47:I50,A47:A50,"P")</f>
        <v>0</v>
      </c>
      <c r="J46" s="29"/>
    </row>
    <row r="47" spans="1:16" x14ac:dyDescent="0.25">
      <c r="A47" s="30" t="s">
        <v>46</v>
      </c>
      <c r="B47" s="30">
        <v>10</v>
      </c>
      <c r="C47" s="31" t="s">
        <v>117</v>
      </c>
      <c r="D47" s="30" t="s">
        <v>48</v>
      </c>
      <c r="E47" s="32" t="s">
        <v>118</v>
      </c>
      <c r="F47" s="33" t="s">
        <v>69</v>
      </c>
      <c r="G47" s="34">
        <v>1</v>
      </c>
      <c r="H47" s="35">
        <v>0</v>
      </c>
      <c r="I47" s="35">
        <f>ROUND(G47*H47,P4)</f>
        <v>0</v>
      </c>
      <c r="J47" s="33" t="s">
        <v>51</v>
      </c>
      <c r="O47" s="36">
        <f>I47*0.21</f>
        <v>0</v>
      </c>
      <c r="P47">
        <v>3</v>
      </c>
    </row>
    <row r="48" spans="1:16" ht="30" x14ac:dyDescent="0.25">
      <c r="A48" s="30" t="s">
        <v>52</v>
      </c>
      <c r="B48" s="37"/>
      <c r="E48" s="32" t="s">
        <v>119</v>
      </c>
      <c r="J48" s="39"/>
    </row>
    <row r="49" spans="1:16" x14ac:dyDescent="0.25">
      <c r="A49" s="30" t="s">
        <v>53</v>
      </c>
      <c r="B49" s="37"/>
      <c r="E49" s="40" t="s">
        <v>54</v>
      </c>
      <c r="J49" s="39"/>
    </row>
    <row r="50" spans="1:16" ht="45" x14ac:dyDescent="0.25">
      <c r="A50" s="30" t="s">
        <v>55</v>
      </c>
      <c r="B50" s="37"/>
      <c r="E50" s="32" t="s">
        <v>120</v>
      </c>
      <c r="J50" s="39"/>
    </row>
    <row r="51" spans="1:16" x14ac:dyDescent="0.25">
      <c r="A51" s="24" t="s">
        <v>43</v>
      </c>
      <c r="B51" s="25"/>
      <c r="C51" s="26" t="s">
        <v>121</v>
      </c>
      <c r="D51" s="27"/>
      <c r="E51" s="24" t="s">
        <v>122</v>
      </c>
      <c r="F51" s="27"/>
      <c r="G51" s="27"/>
      <c r="H51" s="27"/>
      <c r="I51" s="28">
        <f>SUMIFS(I52:I67,A52:A67,"P")</f>
        <v>0</v>
      </c>
      <c r="J51" s="29"/>
    </row>
    <row r="52" spans="1:16" ht="30" x14ac:dyDescent="0.25">
      <c r="A52" s="30" t="s">
        <v>46</v>
      </c>
      <c r="B52" s="30">
        <v>11</v>
      </c>
      <c r="C52" s="31" t="s">
        <v>123</v>
      </c>
      <c r="D52" s="30" t="s">
        <v>48</v>
      </c>
      <c r="E52" s="32" t="s">
        <v>124</v>
      </c>
      <c r="F52" s="33" t="s">
        <v>69</v>
      </c>
      <c r="G52" s="34">
        <v>12</v>
      </c>
      <c r="H52" s="35">
        <v>0</v>
      </c>
      <c r="I52" s="35">
        <f>ROUND(G52*H52,P4)</f>
        <v>0</v>
      </c>
      <c r="J52" s="33" t="s">
        <v>51</v>
      </c>
      <c r="O52" s="36">
        <f>I52*0.21</f>
        <v>0</v>
      </c>
      <c r="P52">
        <v>3</v>
      </c>
    </row>
    <row r="53" spans="1:16" ht="30" x14ac:dyDescent="0.25">
      <c r="A53" s="30" t="s">
        <v>52</v>
      </c>
      <c r="B53" s="37"/>
      <c r="E53" s="32" t="s">
        <v>125</v>
      </c>
      <c r="J53" s="39"/>
    </row>
    <row r="54" spans="1:16" x14ac:dyDescent="0.25">
      <c r="A54" s="30" t="s">
        <v>53</v>
      </c>
      <c r="B54" s="37"/>
      <c r="E54" s="40" t="s">
        <v>126</v>
      </c>
      <c r="J54" s="39"/>
    </row>
    <row r="55" spans="1:16" ht="30" x14ac:dyDescent="0.25">
      <c r="A55" s="30" t="s">
        <v>55</v>
      </c>
      <c r="B55" s="37"/>
      <c r="E55" s="32" t="s">
        <v>127</v>
      </c>
      <c r="J55" s="39"/>
    </row>
    <row r="56" spans="1:16" x14ac:dyDescent="0.25">
      <c r="A56" s="30" t="s">
        <v>46</v>
      </c>
      <c r="B56" s="30">
        <v>12</v>
      </c>
      <c r="C56" s="31" t="s">
        <v>128</v>
      </c>
      <c r="D56" s="30" t="s">
        <v>48</v>
      </c>
      <c r="E56" s="32" t="s">
        <v>129</v>
      </c>
      <c r="F56" s="33" t="s">
        <v>69</v>
      </c>
      <c r="G56" s="34">
        <v>7</v>
      </c>
      <c r="H56" s="35">
        <v>0</v>
      </c>
      <c r="I56" s="35">
        <f>ROUND(G56*H56,P4)</f>
        <v>0</v>
      </c>
      <c r="J56" s="33" t="s">
        <v>51</v>
      </c>
      <c r="O56" s="36">
        <f>I56*0.21</f>
        <v>0</v>
      </c>
      <c r="P56">
        <v>3</v>
      </c>
    </row>
    <row r="57" spans="1:16" x14ac:dyDescent="0.25">
      <c r="A57" s="30" t="s">
        <v>52</v>
      </c>
      <c r="B57" s="37"/>
      <c r="E57" s="32" t="s">
        <v>130</v>
      </c>
      <c r="J57" s="39"/>
    </row>
    <row r="58" spans="1:16" x14ac:dyDescent="0.25">
      <c r="A58" s="30" t="s">
        <v>53</v>
      </c>
      <c r="B58" s="37"/>
      <c r="E58" s="40" t="s">
        <v>131</v>
      </c>
      <c r="J58" s="39"/>
    </row>
    <row r="59" spans="1:16" ht="30" x14ac:dyDescent="0.25">
      <c r="A59" s="30" t="s">
        <v>55</v>
      </c>
      <c r="B59" s="37"/>
      <c r="E59" s="32" t="s">
        <v>127</v>
      </c>
      <c r="J59" s="39"/>
    </row>
    <row r="60" spans="1:16" x14ac:dyDescent="0.25">
      <c r="A60" s="30" t="s">
        <v>46</v>
      </c>
      <c r="B60" s="30">
        <v>13</v>
      </c>
      <c r="C60" s="31" t="s">
        <v>132</v>
      </c>
      <c r="D60" s="30" t="s">
        <v>48</v>
      </c>
      <c r="E60" s="32" t="s">
        <v>133</v>
      </c>
      <c r="F60" s="33" t="s">
        <v>99</v>
      </c>
      <c r="G60" s="34">
        <v>2.375</v>
      </c>
      <c r="H60" s="35">
        <v>0</v>
      </c>
      <c r="I60" s="35">
        <f>ROUND(G60*H60,P4)</f>
        <v>0</v>
      </c>
      <c r="J60" s="33" t="s">
        <v>51</v>
      </c>
      <c r="O60" s="36">
        <f>I60*0.21</f>
        <v>0</v>
      </c>
      <c r="P60">
        <v>3</v>
      </c>
    </row>
    <row r="61" spans="1:16" x14ac:dyDescent="0.25">
      <c r="A61" s="30" t="s">
        <v>52</v>
      </c>
      <c r="B61" s="37"/>
      <c r="E61" s="32" t="s">
        <v>134</v>
      </c>
      <c r="J61" s="39"/>
    </row>
    <row r="62" spans="1:16" x14ac:dyDescent="0.25">
      <c r="A62" s="30" t="s">
        <v>53</v>
      </c>
      <c r="B62" s="37"/>
      <c r="E62" s="40" t="s">
        <v>135</v>
      </c>
      <c r="J62" s="39"/>
    </row>
    <row r="63" spans="1:16" ht="150" x14ac:dyDescent="0.25">
      <c r="A63" s="30" t="s">
        <v>55</v>
      </c>
      <c r="B63" s="37"/>
      <c r="E63" s="32" t="s">
        <v>136</v>
      </c>
      <c r="J63" s="39"/>
    </row>
    <row r="64" spans="1:16" x14ac:dyDescent="0.25">
      <c r="A64" s="30" t="s">
        <v>46</v>
      </c>
      <c r="B64" s="30">
        <v>14</v>
      </c>
      <c r="C64" s="31" t="s">
        <v>137</v>
      </c>
      <c r="D64" s="30" t="s">
        <v>48</v>
      </c>
      <c r="E64" s="32" t="s">
        <v>138</v>
      </c>
      <c r="F64" s="33" t="s">
        <v>139</v>
      </c>
      <c r="G64" s="34">
        <v>13.5</v>
      </c>
      <c r="H64" s="35">
        <v>0</v>
      </c>
      <c r="I64" s="35">
        <f>ROUND(G64*H64,P4)</f>
        <v>0</v>
      </c>
      <c r="J64" s="33" t="s">
        <v>51</v>
      </c>
      <c r="O64" s="36">
        <f>I64*0.21</f>
        <v>0</v>
      </c>
      <c r="P64">
        <v>3</v>
      </c>
    </row>
    <row r="65" spans="1:10" x14ac:dyDescent="0.25">
      <c r="A65" s="30" t="s">
        <v>52</v>
      </c>
      <c r="B65" s="37"/>
      <c r="E65" s="38" t="s">
        <v>48</v>
      </c>
      <c r="J65" s="39"/>
    </row>
    <row r="66" spans="1:10" x14ac:dyDescent="0.25">
      <c r="A66" s="30" t="s">
        <v>53</v>
      </c>
      <c r="B66" s="37"/>
      <c r="E66" s="40" t="s">
        <v>140</v>
      </c>
      <c r="J66" s="39"/>
    </row>
    <row r="67" spans="1:10" ht="180" x14ac:dyDescent="0.25">
      <c r="A67" s="30" t="s">
        <v>55</v>
      </c>
      <c r="B67" s="41"/>
      <c r="C67" s="42"/>
      <c r="D67" s="42"/>
      <c r="E67" s="32" t="s">
        <v>141</v>
      </c>
      <c r="F67" s="42"/>
      <c r="G67" s="42"/>
      <c r="H67" s="42"/>
      <c r="I67" s="42"/>
      <c r="J67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2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25</v>
      </c>
      <c r="F2" s="3"/>
      <c r="G2" s="3"/>
      <c r="H2" s="3"/>
      <c r="I2" s="3"/>
      <c r="J2" s="15"/>
    </row>
    <row r="3" spans="1:16" ht="30" x14ac:dyDescent="0.25">
      <c r="A3" s="3" t="s">
        <v>26</v>
      </c>
      <c r="B3" s="16" t="s">
        <v>27</v>
      </c>
      <c r="C3" s="46" t="s">
        <v>28</v>
      </c>
      <c r="D3" s="47"/>
      <c r="E3" s="17" t="s">
        <v>29</v>
      </c>
      <c r="F3" s="3"/>
      <c r="G3" s="3"/>
      <c r="H3" s="18" t="s">
        <v>15</v>
      </c>
      <c r="I3" s="19">
        <f>SUMIFS(I8:I125,A8:A125,"SD")</f>
        <v>0</v>
      </c>
      <c r="J3" s="15"/>
      <c r="O3">
        <v>0</v>
      </c>
      <c r="P3">
        <v>2</v>
      </c>
    </row>
    <row r="4" spans="1:16" x14ac:dyDescent="0.25">
      <c r="A4" s="3" t="s">
        <v>30</v>
      </c>
      <c r="B4" s="16" t="s">
        <v>31</v>
      </c>
      <c r="C4" s="46" t="s">
        <v>15</v>
      </c>
      <c r="D4" s="47"/>
      <c r="E4" s="17" t="s">
        <v>16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32</v>
      </c>
      <c r="B5" s="49" t="s">
        <v>33</v>
      </c>
      <c r="C5" s="50" t="s">
        <v>34</v>
      </c>
      <c r="D5" s="50" t="s">
        <v>35</v>
      </c>
      <c r="E5" s="50" t="s">
        <v>36</v>
      </c>
      <c r="F5" s="50" t="s">
        <v>37</v>
      </c>
      <c r="G5" s="50" t="s">
        <v>38</v>
      </c>
      <c r="H5" s="50" t="s">
        <v>39</v>
      </c>
      <c r="I5" s="50"/>
      <c r="J5" s="51" t="s">
        <v>40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41</v>
      </c>
      <c r="I6" s="7" t="s">
        <v>42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43</v>
      </c>
      <c r="B8" s="25"/>
      <c r="C8" s="26" t="s">
        <v>44</v>
      </c>
      <c r="D8" s="27"/>
      <c r="E8" s="24" t="s">
        <v>45</v>
      </c>
      <c r="F8" s="27"/>
      <c r="G8" s="27"/>
      <c r="H8" s="27"/>
      <c r="I8" s="28">
        <f>SUMIFS(I9:I12,A9:A12,"P")</f>
        <v>0</v>
      </c>
      <c r="J8" s="29"/>
    </row>
    <row r="9" spans="1:16" x14ac:dyDescent="0.25">
      <c r="A9" s="30" t="s">
        <v>46</v>
      </c>
      <c r="B9" s="30">
        <v>1</v>
      </c>
      <c r="C9" s="31" t="s">
        <v>142</v>
      </c>
      <c r="D9" s="30" t="s">
        <v>48</v>
      </c>
      <c r="E9" s="32" t="s">
        <v>143</v>
      </c>
      <c r="F9" s="33" t="s">
        <v>99</v>
      </c>
      <c r="G9" s="34">
        <v>457.23099999999999</v>
      </c>
      <c r="H9" s="35">
        <v>0</v>
      </c>
      <c r="I9" s="35">
        <f>ROUND(G9*H9,P4)</f>
        <v>0</v>
      </c>
      <c r="J9" s="33" t="s">
        <v>144</v>
      </c>
      <c r="O9" s="36">
        <f>I9*0.21</f>
        <v>0</v>
      </c>
      <c r="P9">
        <v>3</v>
      </c>
    </row>
    <row r="10" spans="1:16" x14ac:dyDescent="0.25">
      <c r="A10" s="30" t="s">
        <v>52</v>
      </c>
      <c r="B10" s="37"/>
      <c r="E10" s="32" t="s">
        <v>145</v>
      </c>
      <c r="J10" s="39"/>
    </row>
    <row r="11" spans="1:16" x14ac:dyDescent="0.25">
      <c r="A11" s="30" t="s">
        <v>53</v>
      </c>
      <c r="B11" s="37"/>
      <c r="E11" s="40" t="s">
        <v>146</v>
      </c>
      <c r="J11" s="39"/>
    </row>
    <row r="12" spans="1:16" ht="30" x14ac:dyDescent="0.25">
      <c r="A12" s="30" t="s">
        <v>55</v>
      </c>
      <c r="B12" s="37"/>
      <c r="E12" s="32" t="s">
        <v>147</v>
      </c>
      <c r="J12" s="39"/>
    </row>
    <row r="13" spans="1:16" x14ac:dyDescent="0.25">
      <c r="A13" s="24" t="s">
        <v>43</v>
      </c>
      <c r="B13" s="25"/>
      <c r="C13" s="26" t="s">
        <v>75</v>
      </c>
      <c r="D13" s="27"/>
      <c r="E13" s="24" t="s">
        <v>90</v>
      </c>
      <c r="F13" s="27"/>
      <c r="G13" s="27"/>
      <c r="H13" s="27"/>
      <c r="I13" s="28">
        <f>SUMIFS(I14:I65,A14:A65,"P")</f>
        <v>0</v>
      </c>
      <c r="J13" s="29"/>
    </row>
    <row r="14" spans="1:16" x14ac:dyDescent="0.25">
      <c r="A14" s="30" t="s">
        <v>46</v>
      </c>
      <c r="B14" s="30">
        <v>2</v>
      </c>
      <c r="C14" s="31" t="s">
        <v>148</v>
      </c>
      <c r="D14" s="30" t="s">
        <v>48</v>
      </c>
      <c r="E14" s="32" t="s">
        <v>149</v>
      </c>
      <c r="F14" s="33" t="s">
        <v>99</v>
      </c>
      <c r="G14" s="34">
        <v>211.72300000000001</v>
      </c>
      <c r="H14" s="35">
        <v>0</v>
      </c>
      <c r="I14" s="35">
        <f>ROUND(G14*H14,P4)</f>
        <v>0</v>
      </c>
      <c r="J14" s="33" t="s">
        <v>51</v>
      </c>
      <c r="O14" s="36">
        <f>I14*0.21</f>
        <v>0</v>
      </c>
      <c r="P14">
        <v>3</v>
      </c>
    </row>
    <row r="15" spans="1:16" ht="45" x14ac:dyDescent="0.25">
      <c r="A15" s="30" t="s">
        <v>52</v>
      </c>
      <c r="B15" s="37"/>
      <c r="E15" s="32" t="s">
        <v>150</v>
      </c>
      <c r="J15" s="39"/>
    </row>
    <row r="16" spans="1:16" ht="45" x14ac:dyDescent="0.25">
      <c r="A16" s="30" t="s">
        <v>53</v>
      </c>
      <c r="B16" s="37"/>
      <c r="E16" s="40" t="s">
        <v>151</v>
      </c>
      <c r="J16" s="39"/>
    </row>
    <row r="17" spans="1:16" ht="409.5" x14ac:dyDescent="0.25">
      <c r="A17" s="30" t="s">
        <v>55</v>
      </c>
      <c r="B17" s="37"/>
      <c r="E17" s="32" t="s">
        <v>152</v>
      </c>
      <c r="J17" s="39"/>
    </row>
    <row r="18" spans="1:16" x14ac:dyDescent="0.25">
      <c r="A18" s="30" t="s">
        <v>46</v>
      </c>
      <c r="B18" s="30">
        <v>3</v>
      </c>
      <c r="C18" s="31" t="s">
        <v>153</v>
      </c>
      <c r="D18" s="30" t="s">
        <v>48</v>
      </c>
      <c r="E18" s="32" t="s">
        <v>154</v>
      </c>
      <c r="F18" s="33" t="s">
        <v>99</v>
      </c>
      <c r="G18" s="34">
        <v>80.885000000000005</v>
      </c>
      <c r="H18" s="35">
        <v>0</v>
      </c>
      <c r="I18" s="35">
        <f>ROUND(G18*H18,P4)</f>
        <v>0</v>
      </c>
      <c r="J18" s="33" t="s">
        <v>51</v>
      </c>
      <c r="O18" s="36">
        <f>I18*0.21</f>
        <v>0</v>
      </c>
      <c r="P18">
        <v>3</v>
      </c>
    </row>
    <row r="19" spans="1:16" ht="45" x14ac:dyDescent="0.25">
      <c r="A19" s="30" t="s">
        <v>52</v>
      </c>
      <c r="B19" s="37"/>
      <c r="E19" s="32" t="s">
        <v>150</v>
      </c>
      <c r="J19" s="39"/>
    </row>
    <row r="20" spans="1:16" x14ac:dyDescent="0.25">
      <c r="A20" s="30" t="s">
        <v>53</v>
      </c>
      <c r="B20" s="37"/>
      <c r="E20" s="40" t="s">
        <v>155</v>
      </c>
      <c r="J20" s="39"/>
    </row>
    <row r="21" spans="1:16" ht="409.5" x14ac:dyDescent="0.25">
      <c r="A21" s="30" t="s">
        <v>55</v>
      </c>
      <c r="B21" s="37"/>
      <c r="E21" s="32" t="s">
        <v>156</v>
      </c>
      <c r="J21" s="39"/>
    </row>
    <row r="22" spans="1:16" x14ac:dyDescent="0.25">
      <c r="A22" s="30" t="s">
        <v>46</v>
      </c>
      <c r="B22" s="30">
        <v>4</v>
      </c>
      <c r="C22" s="31" t="s">
        <v>157</v>
      </c>
      <c r="D22" s="30" t="s">
        <v>48</v>
      </c>
      <c r="E22" s="32" t="s">
        <v>158</v>
      </c>
      <c r="F22" s="33" t="s">
        <v>99</v>
      </c>
      <c r="G22" s="34">
        <v>797.98</v>
      </c>
      <c r="H22" s="35">
        <v>0</v>
      </c>
      <c r="I22" s="35">
        <f>ROUND(G22*H22,P4)</f>
        <v>0</v>
      </c>
      <c r="J22" s="33" t="s">
        <v>51</v>
      </c>
      <c r="O22" s="36">
        <f>I22*0.21</f>
        <v>0</v>
      </c>
      <c r="P22">
        <v>3</v>
      </c>
    </row>
    <row r="23" spans="1:16" x14ac:dyDescent="0.25">
      <c r="A23" s="30" t="s">
        <v>52</v>
      </c>
      <c r="B23" s="37"/>
      <c r="E23" s="32" t="s">
        <v>159</v>
      </c>
      <c r="J23" s="39"/>
    </row>
    <row r="24" spans="1:16" ht="75" x14ac:dyDescent="0.25">
      <c r="A24" s="30" t="s">
        <v>53</v>
      </c>
      <c r="B24" s="37"/>
      <c r="E24" s="40" t="s">
        <v>160</v>
      </c>
      <c r="J24" s="39"/>
    </row>
    <row r="25" spans="1:16" ht="405" x14ac:dyDescent="0.25">
      <c r="A25" s="30" t="s">
        <v>55</v>
      </c>
      <c r="B25" s="37"/>
      <c r="E25" s="32" t="s">
        <v>161</v>
      </c>
      <c r="J25" s="39"/>
    </row>
    <row r="26" spans="1:16" x14ac:dyDescent="0.25">
      <c r="A26" s="30" t="s">
        <v>46</v>
      </c>
      <c r="B26" s="30">
        <v>5</v>
      </c>
      <c r="C26" s="31" t="s">
        <v>162</v>
      </c>
      <c r="D26" s="30" t="s">
        <v>48</v>
      </c>
      <c r="E26" s="32" t="s">
        <v>163</v>
      </c>
      <c r="F26" s="33" t="s">
        <v>139</v>
      </c>
      <c r="G26" s="34">
        <v>60</v>
      </c>
      <c r="H26" s="35">
        <v>0</v>
      </c>
      <c r="I26" s="35">
        <f>ROUND(G26*H26,P4)</f>
        <v>0</v>
      </c>
      <c r="J26" s="33" t="s">
        <v>51</v>
      </c>
      <c r="O26" s="36">
        <f>I26*0.21</f>
        <v>0</v>
      </c>
      <c r="P26">
        <v>3</v>
      </c>
    </row>
    <row r="27" spans="1:16" ht="30" x14ac:dyDescent="0.25">
      <c r="A27" s="30" t="s">
        <v>52</v>
      </c>
      <c r="B27" s="37"/>
      <c r="E27" s="32" t="s">
        <v>164</v>
      </c>
      <c r="J27" s="39"/>
    </row>
    <row r="28" spans="1:16" x14ac:dyDescent="0.25">
      <c r="A28" s="30" t="s">
        <v>53</v>
      </c>
      <c r="B28" s="37"/>
      <c r="E28" s="40" t="s">
        <v>165</v>
      </c>
      <c r="J28" s="39"/>
    </row>
    <row r="29" spans="1:16" ht="90" x14ac:dyDescent="0.25">
      <c r="A29" s="30" t="s">
        <v>55</v>
      </c>
      <c r="B29" s="37"/>
      <c r="E29" s="32" t="s">
        <v>166</v>
      </c>
      <c r="J29" s="39"/>
    </row>
    <row r="30" spans="1:16" x14ac:dyDescent="0.25">
      <c r="A30" s="30" t="s">
        <v>46</v>
      </c>
      <c r="B30" s="30">
        <v>6</v>
      </c>
      <c r="C30" s="31" t="s">
        <v>167</v>
      </c>
      <c r="D30" s="30" t="s">
        <v>48</v>
      </c>
      <c r="E30" s="32" t="s">
        <v>168</v>
      </c>
      <c r="F30" s="33" t="s">
        <v>99</v>
      </c>
      <c r="G30" s="34">
        <v>676.14</v>
      </c>
      <c r="H30" s="35">
        <v>0</v>
      </c>
      <c r="I30" s="35">
        <f>ROUND(G30*H30,P4)</f>
        <v>0</v>
      </c>
      <c r="J30" s="33" t="s">
        <v>51</v>
      </c>
      <c r="O30" s="36">
        <f>I30*0.21</f>
        <v>0</v>
      </c>
      <c r="P30">
        <v>3</v>
      </c>
    </row>
    <row r="31" spans="1:16" x14ac:dyDescent="0.25">
      <c r="A31" s="30" t="s">
        <v>52</v>
      </c>
      <c r="B31" s="37"/>
      <c r="E31" s="38" t="s">
        <v>48</v>
      </c>
      <c r="J31" s="39"/>
    </row>
    <row r="32" spans="1:16" x14ac:dyDescent="0.25">
      <c r="A32" s="30" t="s">
        <v>53</v>
      </c>
      <c r="B32" s="37"/>
      <c r="E32" s="40" t="s">
        <v>169</v>
      </c>
      <c r="J32" s="39"/>
    </row>
    <row r="33" spans="1:16" ht="390" x14ac:dyDescent="0.25">
      <c r="A33" s="30" t="s">
        <v>55</v>
      </c>
      <c r="B33" s="37"/>
      <c r="E33" s="32" t="s">
        <v>170</v>
      </c>
      <c r="J33" s="39"/>
    </row>
    <row r="34" spans="1:16" ht="30" x14ac:dyDescent="0.25">
      <c r="A34" s="30" t="s">
        <v>46</v>
      </c>
      <c r="B34" s="30">
        <v>7</v>
      </c>
      <c r="C34" s="31" t="s">
        <v>171</v>
      </c>
      <c r="D34" s="30" t="s">
        <v>48</v>
      </c>
      <c r="E34" s="32" t="s">
        <v>172</v>
      </c>
      <c r="F34" s="33" t="s">
        <v>99</v>
      </c>
      <c r="G34" s="34">
        <v>327.70499999999998</v>
      </c>
      <c r="H34" s="35">
        <v>0</v>
      </c>
      <c r="I34" s="35">
        <f>ROUND(G34*H34,P4)</f>
        <v>0</v>
      </c>
      <c r="J34" s="33" t="s">
        <v>51</v>
      </c>
      <c r="O34" s="36">
        <f>I34*0.21</f>
        <v>0</v>
      </c>
      <c r="P34">
        <v>3</v>
      </c>
    </row>
    <row r="35" spans="1:16" x14ac:dyDescent="0.25">
      <c r="A35" s="30" t="s">
        <v>52</v>
      </c>
      <c r="B35" s="37"/>
      <c r="E35" s="32" t="s">
        <v>173</v>
      </c>
      <c r="J35" s="39"/>
    </row>
    <row r="36" spans="1:16" x14ac:dyDescent="0.25">
      <c r="A36" s="30" t="s">
        <v>53</v>
      </c>
      <c r="B36" s="37"/>
      <c r="E36" s="40" t="s">
        <v>174</v>
      </c>
      <c r="J36" s="39"/>
    </row>
    <row r="37" spans="1:16" ht="390" x14ac:dyDescent="0.25">
      <c r="A37" s="30" t="s">
        <v>55</v>
      </c>
      <c r="B37" s="37"/>
      <c r="E37" s="32" t="s">
        <v>170</v>
      </c>
      <c r="J37" s="39"/>
    </row>
    <row r="38" spans="1:16" x14ac:dyDescent="0.25">
      <c r="A38" s="30" t="s">
        <v>46</v>
      </c>
      <c r="B38" s="30">
        <v>8</v>
      </c>
      <c r="C38" s="31" t="s">
        <v>175</v>
      </c>
      <c r="D38" s="30" t="s">
        <v>48</v>
      </c>
      <c r="E38" s="32" t="s">
        <v>176</v>
      </c>
      <c r="F38" s="33" t="s">
        <v>99</v>
      </c>
      <c r="G38" s="34">
        <v>2.0499999999999998</v>
      </c>
      <c r="H38" s="35">
        <v>0</v>
      </c>
      <c r="I38" s="35">
        <f>ROUND(G38*H38,P4)</f>
        <v>0</v>
      </c>
      <c r="J38" s="33" t="s">
        <v>51</v>
      </c>
      <c r="O38" s="36">
        <f>I38*0.21</f>
        <v>0</v>
      </c>
      <c r="P38">
        <v>3</v>
      </c>
    </row>
    <row r="39" spans="1:16" x14ac:dyDescent="0.25">
      <c r="A39" s="30" t="s">
        <v>52</v>
      </c>
      <c r="B39" s="37"/>
      <c r="E39" s="32" t="s">
        <v>177</v>
      </c>
      <c r="J39" s="39"/>
    </row>
    <row r="40" spans="1:16" x14ac:dyDescent="0.25">
      <c r="A40" s="30" t="s">
        <v>53</v>
      </c>
      <c r="B40" s="37"/>
      <c r="E40" s="40" t="s">
        <v>178</v>
      </c>
      <c r="J40" s="39"/>
    </row>
    <row r="41" spans="1:16" ht="360" x14ac:dyDescent="0.25">
      <c r="A41" s="30" t="s">
        <v>55</v>
      </c>
      <c r="B41" s="37"/>
      <c r="E41" s="32" t="s">
        <v>179</v>
      </c>
      <c r="J41" s="39"/>
    </row>
    <row r="42" spans="1:16" x14ac:dyDescent="0.25">
      <c r="A42" s="30" t="s">
        <v>46</v>
      </c>
      <c r="B42" s="30">
        <v>9</v>
      </c>
      <c r="C42" s="31" t="s">
        <v>180</v>
      </c>
      <c r="D42" s="30" t="s">
        <v>48</v>
      </c>
      <c r="E42" s="32" t="s">
        <v>181</v>
      </c>
      <c r="F42" s="33" t="s">
        <v>99</v>
      </c>
      <c r="G42" s="34">
        <v>10.79</v>
      </c>
      <c r="H42" s="35">
        <v>0</v>
      </c>
      <c r="I42" s="35">
        <f>ROUND(G42*H42,P4)</f>
        <v>0</v>
      </c>
      <c r="J42" s="33" t="s">
        <v>51</v>
      </c>
      <c r="O42" s="36">
        <f>I42*0.21</f>
        <v>0</v>
      </c>
      <c r="P42">
        <v>3</v>
      </c>
    </row>
    <row r="43" spans="1:16" x14ac:dyDescent="0.25">
      <c r="A43" s="30" t="s">
        <v>52</v>
      </c>
      <c r="B43" s="37"/>
      <c r="E43" s="32" t="s">
        <v>177</v>
      </c>
      <c r="J43" s="39"/>
    </row>
    <row r="44" spans="1:16" x14ac:dyDescent="0.25">
      <c r="A44" s="30" t="s">
        <v>53</v>
      </c>
      <c r="B44" s="37"/>
      <c r="E44" s="40" t="s">
        <v>182</v>
      </c>
      <c r="J44" s="39"/>
    </row>
    <row r="45" spans="1:16" ht="360" x14ac:dyDescent="0.25">
      <c r="A45" s="30" t="s">
        <v>55</v>
      </c>
      <c r="B45" s="37"/>
      <c r="E45" s="32" t="s">
        <v>179</v>
      </c>
      <c r="J45" s="39"/>
    </row>
    <row r="46" spans="1:16" x14ac:dyDescent="0.25">
      <c r="A46" s="30" t="s">
        <v>46</v>
      </c>
      <c r="B46" s="30">
        <v>10</v>
      </c>
      <c r="C46" s="31" t="s">
        <v>183</v>
      </c>
      <c r="D46" s="30" t="s">
        <v>48</v>
      </c>
      <c r="E46" s="32" t="s">
        <v>184</v>
      </c>
      <c r="F46" s="33" t="s">
        <v>93</v>
      </c>
      <c r="G46" s="34">
        <v>1065.0419999999999</v>
      </c>
      <c r="H46" s="35">
        <v>0</v>
      </c>
      <c r="I46" s="35">
        <f>ROUND(G46*H46,P4)</f>
        <v>0</v>
      </c>
      <c r="J46" s="33" t="s">
        <v>51</v>
      </c>
      <c r="O46" s="36">
        <f>I46*0.21</f>
        <v>0</v>
      </c>
      <c r="P46">
        <v>3</v>
      </c>
    </row>
    <row r="47" spans="1:16" x14ac:dyDescent="0.25">
      <c r="A47" s="30" t="s">
        <v>52</v>
      </c>
      <c r="B47" s="37"/>
      <c r="E47" s="38" t="s">
        <v>48</v>
      </c>
      <c r="J47" s="39"/>
    </row>
    <row r="48" spans="1:16" x14ac:dyDescent="0.25">
      <c r="A48" s="30" t="s">
        <v>53</v>
      </c>
      <c r="B48" s="37"/>
      <c r="E48" s="40" t="s">
        <v>185</v>
      </c>
      <c r="J48" s="39"/>
    </row>
    <row r="49" spans="1:16" ht="30" x14ac:dyDescent="0.25">
      <c r="A49" s="30" t="s">
        <v>55</v>
      </c>
      <c r="B49" s="37"/>
      <c r="E49" s="32" t="s">
        <v>186</v>
      </c>
      <c r="J49" s="39"/>
    </row>
    <row r="50" spans="1:16" x14ac:dyDescent="0.25">
      <c r="A50" s="30" t="s">
        <v>46</v>
      </c>
      <c r="B50" s="30">
        <v>11</v>
      </c>
      <c r="C50" s="31" t="s">
        <v>187</v>
      </c>
      <c r="D50" s="30" t="s">
        <v>48</v>
      </c>
      <c r="E50" s="32" t="s">
        <v>188</v>
      </c>
      <c r="F50" s="33" t="s">
        <v>99</v>
      </c>
      <c r="G50" s="34">
        <v>109</v>
      </c>
      <c r="H50" s="35">
        <v>0</v>
      </c>
      <c r="I50" s="35">
        <f>ROUND(G50*H50,P4)</f>
        <v>0</v>
      </c>
      <c r="J50" s="33" t="s">
        <v>51</v>
      </c>
      <c r="O50" s="36">
        <f>I50*0.21</f>
        <v>0</v>
      </c>
      <c r="P50">
        <v>3</v>
      </c>
    </row>
    <row r="51" spans="1:16" x14ac:dyDescent="0.25">
      <c r="A51" s="30" t="s">
        <v>52</v>
      </c>
      <c r="B51" s="37"/>
      <c r="E51" s="38" t="s">
        <v>48</v>
      </c>
      <c r="J51" s="39"/>
    </row>
    <row r="52" spans="1:16" ht="45" x14ac:dyDescent="0.25">
      <c r="A52" s="30" t="s">
        <v>53</v>
      </c>
      <c r="B52" s="37"/>
      <c r="E52" s="40" t="s">
        <v>189</v>
      </c>
      <c r="J52" s="39"/>
    </row>
    <row r="53" spans="1:16" ht="45" x14ac:dyDescent="0.25">
      <c r="A53" s="30" t="s">
        <v>55</v>
      </c>
      <c r="B53" s="37"/>
      <c r="E53" s="32" t="s">
        <v>190</v>
      </c>
      <c r="J53" s="39"/>
    </row>
    <row r="54" spans="1:16" x14ac:dyDescent="0.25">
      <c r="A54" s="30" t="s">
        <v>46</v>
      </c>
      <c r="B54" s="30">
        <v>12</v>
      </c>
      <c r="C54" s="31" t="s">
        <v>191</v>
      </c>
      <c r="D54" s="30" t="s">
        <v>48</v>
      </c>
      <c r="E54" s="32" t="s">
        <v>192</v>
      </c>
      <c r="F54" s="33" t="s">
        <v>93</v>
      </c>
      <c r="G54" s="34">
        <v>1090</v>
      </c>
      <c r="H54" s="35">
        <v>0</v>
      </c>
      <c r="I54" s="35">
        <f>ROUND(G54*H54,P4)</f>
        <v>0</v>
      </c>
      <c r="J54" s="33" t="s">
        <v>51</v>
      </c>
      <c r="O54" s="36">
        <f>I54*0.21</f>
        <v>0</v>
      </c>
      <c r="P54">
        <v>3</v>
      </c>
    </row>
    <row r="55" spans="1:16" x14ac:dyDescent="0.25">
      <c r="A55" s="30" t="s">
        <v>52</v>
      </c>
      <c r="B55" s="37"/>
      <c r="E55" s="38" t="s">
        <v>48</v>
      </c>
      <c r="J55" s="39"/>
    </row>
    <row r="56" spans="1:16" x14ac:dyDescent="0.25">
      <c r="A56" s="30" t="s">
        <v>53</v>
      </c>
      <c r="B56" s="37"/>
      <c r="E56" s="40" t="s">
        <v>193</v>
      </c>
      <c r="J56" s="39"/>
    </row>
    <row r="57" spans="1:16" ht="30" x14ac:dyDescent="0.25">
      <c r="A57" s="30" t="s">
        <v>55</v>
      </c>
      <c r="B57" s="37"/>
      <c r="E57" s="32" t="s">
        <v>194</v>
      </c>
      <c r="J57" s="39"/>
    </row>
    <row r="58" spans="1:16" x14ac:dyDescent="0.25">
      <c r="A58" s="30" t="s">
        <v>46</v>
      </c>
      <c r="B58" s="30">
        <v>13</v>
      </c>
      <c r="C58" s="31" t="s">
        <v>195</v>
      </c>
      <c r="D58" s="30" t="s">
        <v>48</v>
      </c>
      <c r="E58" s="32" t="s">
        <v>196</v>
      </c>
      <c r="F58" s="33" t="s">
        <v>93</v>
      </c>
      <c r="G58" s="34">
        <v>1090</v>
      </c>
      <c r="H58" s="35">
        <v>0</v>
      </c>
      <c r="I58" s="35">
        <f>ROUND(G58*H58,P4)</f>
        <v>0</v>
      </c>
      <c r="J58" s="33" t="s">
        <v>51</v>
      </c>
      <c r="O58" s="36">
        <f>I58*0.21</f>
        <v>0</v>
      </c>
      <c r="P58">
        <v>3</v>
      </c>
    </row>
    <row r="59" spans="1:16" x14ac:dyDescent="0.25">
      <c r="A59" s="30" t="s">
        <v>52</v>
      </c>
      <c r="B59" s="37"/>
      <c r="E59" s="38" t="s">
        <v>48</v>
      </c>
      <c r="J59" s="39"/>
    </row>
    <row r="60" spans="1:16" x14ac:dyDescent="0.25">
      <c r="A60" s="30" t="s">
        <v>53</v>
      </c>
      <c r="B60" s="37"/>
      <c r="E60" s="40" t="s">
        <v>193</v>
      </c>
      <c r="J60" s="39"/>
    </row>
    <row r="61" spans="1:16" ht="60" x14ac:dyDescent="0.25">
      <c r="A61" s="30" t="s">
        <v>55</v>
      </c>
      <c r="B61" s="37"/>
      <c r="E61" s="32" t="s">
        <v>197</v>
      </c>
      <c r="J61" s="39"/>
    </row>
    <row r="62" spans="1:16" x14ac:dyDescent="0.25">
      <c r="A62" s="30" t="s">
        <v>46</v>
      </c>
      <c r="B62" s="30">
        <v>14</v>
      </c>
      <c r="C62" s="31" t="s">
        <v>198</v>
      </c>
      <c r="D62" s="30" t="s">
        <v>48</v>
      </c>
      <c r="E62" s="32" t="s">
        <v>199</v>
      </c>
      <c r="F62" s="33" t="s">
        <v>93</v>
      </c>
      <c r="G62" s="34">
        <v>1090</v>
      </c>
      <c r="H62" s="35">
        <v>0</v>
      </c>
      <c r="I62" s="35">
        <f>ROUND(G62*H62,P4)</f>
        <v>0</v>
      </c>
      <c r="J62" s="33" t="s">
        <v>51</v>
      </c>
      <c r="O62" s="36">
        <f>I62*0.21</f>
        <v>0</v>
      </c>
      <c r="P62">
        <v>3</v>
      </c>
    </row>
    <row r="63" spans="1:16" x14ac:dyDescent="0.25">
      <c r="A63" s="30" t="s">
        <v>52</v>
      </c>
      <c r="B63" s="37"/>
      <c r="E63" s="38" t="s">
        <v>48</v>
      </c>
      <c r="J63" s="39"/>
    </row>
    <row r="64" spans="1:16" x14ac:dyDescent="0.25">
      <c r="A64" s="30" t="s">
        <v>53</v>
      </c>
      <c r="B64" s="37"/>
      <c r="E64" s="40" t="s">
        <v>193</v>
      </c>
      <c r="J64" s="39"/>
    </row>
    <row r="65" spans="1:16" ht="45" x14ac:dyDescent="0.25">
      <c r="A65" s="30" t="s">
        <v>55</v>
      </c>
      <c r="B65" s="37"/>
      <c r="E65" s="32" t="s">
        <v>200</v>
      </c>
      <c r="J65" s="39"/>
    </row>
    <row r="66" spans="1:16" x14ac:dyDescent="0.25">
      <c r="A66" s="24" t="s">
        <v>43</v>
      </c>
      <c r="B66" s="25"/>
      <c r="C66" s="26" t="s">
        <v>81</v>
      </c>
      <c r="D66" s="27"/>
      <c r="E66" s="24" t="s">
        <v>201</v>
      </c>
      <c r="F66" s="27"/>
      <c r="G66" s="27"/>
      <c r="H66" s="27"/>
      <c r="I66" s="28">
        <f>SUMIFS(I67:I82,A67:A82,"P")</f>
        <v>0</v>
      </c>
      <c r="J66" s="29"/>
    </row>
    <row r="67" spans="1:16" x14ac:dyDescent="0.25">
      <c r="A67" s="30" t="s">
        <v>46</v>
      </c>
      <c r="B67" s="30">
        <v>15</v>
      </c>
      <c r="C67" s="31" t="s">
        <v>202</v>
      </c>
      <c r="D67" s="30" t="s">
        <v>48</v>
      </c>
      <c r="E67" s="32" t="s">
        <v>203</v>
      </c>
      <c r="F67" s="33" t="s">
        <v>99</v>
      </c>
      <c r="G67" s="34">
        <v>0.252</v>
      </c>
      <c r="H67" s="35">
        <v>0</v>
      </c>
      <c r="I67" s="35">
        <f>ROUND(G67*H67,P4)</f>
        <v>0</v>
      </c>
      <c r="J67" s="33" t="s">
        <v>51</v>
      </c>
      <c r="O67" s="36">
        <f>I67*0.21</f>
        <v>0</v>
      </c>
      <c r="P67">
        <v>3</v>
      </c>
    </row>
    <row r="68" spans="1:16" x14ac:dyDescent="0.25">
      <c r="A68" s="30" t="s">
        <v>52</v>
      </c>
      <c r="B68" s="37"/>
      <c r="E68" s="32" t="s">
        <v>204</v>
      </c>
      <c r="J68" s="39"/>
    </row>
    <row r="69" spans="1:16" x14ac:dyDescent="0.25">
      <c r="A69" s="30" t="s">
        <v>53</v>
      </c>
      <c r="B69" s="37"/>
      <c r="E69" s="40" t="s">
        <v>205</v>
      </c>
      <c r="J69" s="39"/>
    </row>
    <row r="70" spans="1:16" ht="300" x14ac:dyDescent="0.25">
      <c r="A70" s="30" t="s">
        <v>55</v>
      </c>
      <c r="B70" s="37"/>
      <c r="E70" s="32" t="s">
        <v>206</v>
      </c>
      <c r="J70" s="39"/>
    </row>
    <row r="71" spans="1:16" x14ac:dyDescent="0.25">
      <c r="A71" s="30" t="s">
        <v>46</v>
      </c>
      <c r="B71" s="30">
        <v>16</v>
      </c>
      <c r="C71" s="31" t="s">
        <v>207</v>
      </c>
      <c r="D71" s="30" t="s">
        <v>48</v>
      </c>
      <c r="E71" s="32" t="s">
        <v>208</v>
      </c>
      <c r="F71" s="33" t="s">
        <v>99</v>
      </c>
      <c r="G71" s="34">
        <v>5.5960000000000001</v>
      </c>
      <c r="H71" s="35">
        <v>0</v>
      </c>
      <c r="I71" s="35">
        <f>ROUND(G71*H71,P4)</f>
        <v>0</v>
      </c>
      <c r="J71" s="33" t="s">
        <v>51</v>
      </c>
      <c r="O71" s="36">
        <f>I71*0.21</f>
        <v>0</v>
      </c>
      <c r="P71">
        <v>3</v>
      </c>
    </row>
    <row r="72" spans="1:16" x14ac:dyDescent="0.25">
      <c r="A72" s="30" t="s">
        <v>52</v>
      </c>
      <c r="B72" s="37"/>
      <c r="E72" s="32" t="s">
        <v>209</v>
      </c>
      <c r="J72" s="39"/>
    </row>
    <row r="73" spans="1:16" ht="45" x14ac:dyDescent="0.25">
      <c r="A73" s="30" t="s">
        <v>53</v>
      </c>
      <c r="B73" s="37"/>
      <c r="E73" s="40" t="s">
        <v>210</v>
      </c>
      <c r="J73" s="39"/>
    </row>
    <row r="74" spans="1:16" ht="409.5" x14ac:dyDescent="0.25">
      <c r="A74" s="30" t="s">
        <v>55</v>
      </c>
      <c r="B74" s="37"/>
      <c r="E74" s="32" t="s">
        <v>211</v>
      </c>
      <c r="J74" s="39"/>
    </row>
    <row r="75" spans="1:16" x14ac:dyDescent="0.25">
      <c r="A75" s="30" t="s">
        <v>46</v>
      </c>
      <c r="B75" s="30">
        <v>17</v>
      </c>
      <c r="C75" s="31" t="s">
        <v>212</v>
      </c>
      <c r="D75" s="30" t="s">
        <v>48</v>
      </c>
      <c r="E75" s="32" t="s">
        <v>213</v>
      </c>
      <c r="F75" s="33" t="s">
        <v>99</v>
      </c>
      <c r="G75" s="34">
        <v>11.539</v>
      </c>
      <c r="H75" s="35">
        <v>0</v>
      </c>
      <c r="I75" s="35">
        <f>ROUND(G75*H75,P4)</f>
        <v>0</v>
      </c>
      <c r="J75" s="33" t="s">
        <v>51</v>
      </c>
      <c r="O75" s="36">
        <f>I75*0.21</f>
        <v>0</v>
      </c>
      <c r="P75">
        <v>3</v>
      </c>
    </row>
    <row r="76" spans="1:16" x14ac:dyDescent="0.25">
      <c r="A76" s="30" t="s">
        <v>52</v>
      </c>
      <c r="B76" s="37"/>
      <c r="E76" s="32" t="s">
        <v>214</v>
      </c>
      <c r="J76" s="39"/>
    </row>
    <row r="77" spans="1:16" ht="45" x14ac:dyDescent="0.25">
      <c r="A77" s="30" t="s">
        <v>53</v>
      </c>
      <c r="B77" s="37"/>
      <c r="E77" s="40" t="s">
        <v>215</v>
      </c>
      <c r="J77" s="39"/>
    </row>
    <row r="78" spans="1:16" ht="60" x14ac:dyDescent="0.25">
      <c r="A78" s="30" t="s">
        <v>55</v>
      </c>
      <c r="B78" s="37"/>
      <c r="E78" s="32" t="s">
        <v>216</v>
      </c>
      <c r="J78" s="39"/>
    </row>
    <row r="79" spans="1:16" x14ac:dyDescent="0.25">
      <c r="A79" s="30" t="s">
        <v>46</v>
      </c>
      <c r="B79" s="30">
        <v>18</v>
      </c>
      <c r="C79" s="31" t="s">
        <v>217</v>
      </c>
      <c r="D79" s="30" t="s">
        <v>48</v>
      </c>
      <c r="E79" s="32" t="s">
        <v>218</v>
      </c>
      <c r="F79" s="33" t="s">
        <v>99</v>
      </c>
      <c r="G79" s="34">
        <v>8.9139999999999997</v>
      </c>
      <c r="H79" s="35">
        <v>0</v>
      </c>
      <c r="I79" s="35">
        <f>ROUND(G79*H79,P4)</f>
        <v>0</v>
      </c>
      <c r="J79" s="33" t="s">
        <v>51</v>
      </c>
      <c r="O79" s="36">
        <f>I79*0.21</f>
        <v>0</v>
      </c>
      <c r="P79">
        <v>3</v>
      </c>
    </row>
    <row r="80" spans="1:16" ht="30" x14ac:dyDescent="0.25">
      <c r="A80" s="30" t="s">
        <v>52</v>
      </c>
      <c r="B80" s="37"/>
      <c r="E80" s="32" t="s">
        <v>219</v>
      </c>
      <c r="J80" s="39"/>
    </row>
    <row r="81" spans="1:16" x14ac:dyDescent="0.25">
      <c r="A81" s="30" t="s">
        <v>53</v>
      </c>
      <c r="B81" s="37"/>
      <c r="E81" s="40" t="s">
        <v>220</v>
      </c>
      <c r="J81" s="39"/>
    </row>
    <row r="82" spans="1:16" ht="180" x14ac:dyDescent="0.25">
      <c r="A82" s="30" t="s">
        <v>55</v>
      </c>
      <c r="B82" s="37"/>
      <c r="E82" s="32" t="s">
        <v>221</v>
      </c>
      <c r="J82" s="39"/>
    </row>
    <row r="83" spans="1:16" x14ac:dyDescent="0.25">
      <c r="A83" s="24" t="s">
        <v>43</v>
      </c>
      <c r="B83" s="25"/>
      <c r="C83" s="26" t="s">
        <v>222</v>
      </c>
      <c r="D83" s="27"/>
      <c r="E83" s="24" t="s">
        <v>223</v>
      </c>
      <c r="F83" s="27"/>
      <c r="G83" s="27"/>
      <c r="H83" s="27"/>
      <c r="I83" s="28">
        <f>SUMIFS(I84:I115,A84:A115,"P")</f>
        <v>0</v>
      </c>
      <c r="J83" s="29"/>
    </row>
    <row r="84" spans="1:16" x14ac:dyDescent="0.25">
      <c r="A84" s="30" t="s">
        <v>46</v>
      </c>
      <c r="B84" s="30">
        <v>19</v>
      </c>
      <c r="C84" s="31" t="s">
        <v>224</v>
      </c>
      <c r="D84" s="30" t="s">
        <v>75</v>
      </c>
      <c r="E84" s="32" t="s">
        <v>225</v>
      </c>
      <c r="F84" s="33" t="s">
        <v>99</v>
      </c>
      <c r="G84" s="34">
        <v>122.889</v>
      </c>
      <c r="H84" s="35">
        <v>0</v>
      </c>
      <c r="I84" s="35">
        <f>ROUND(G84*H84,P4)</f>
        <v>0</v>
      </c>
      <c r="J84" s="33" t="s">
        <v>51</v>
      </c>
      <c r="O84" s="36">
        <f>I84*0.21</f>
        <v>0</v>
      </c>
      <c r="P84">
        <v>3</v>
      </c>
    </row>
    <row r="85" spans="1:16" ht="30" x14ac:dyDescent="0.25">
      <c r="A85" s="30" t="s">
        <v>52</v>
      </c>
      <c r="B85" s="37"/>
      <c r="E85" s="32" t="s">
        <v>226</v>
      </c>
      <c r="J85" s="39"/>
    </row>
    <row r="86" spans="1:16" x14ac:dyDescent="0.25">
      <c r="A86" s="30" t="s">
        <v>53</v>
      </c>
      <c r="B86" s="37"/>
      <c r="E86" s="40" t="s">
        <v>227</v>
      </c>
      <c r="J86" s="39"/>
    </row>
    <row r="87" spans="1:16" ht="60" x14ac:dyDescent="0.25">
      <c r="A87" s="30" t="s">
        <v>55</v>
      </c>
      <c r="B87" s="37"/>
      <c r="E87" s="32" t="s">
        <v>228</v>
      </c>
      <c r="J87" s="39"/>
    </row>
    <row r="88" spans="1:16" x14ac:dyDescent="0.25">
      <c r="A88" s="30" t="s">
        <v>46</v>
      </c>
      <c r="B88" s="30">
        <v>20</v>
      </c>
      <c r="C88" s="31" t="s">
        <v>224</v>
      </c>
      <c r="D88" s="30" t="s">
        <v>229</v>
      </c>
      <c r="E88" s="32" t="s">
        <v>225</v>
      </c>
      <c r="F88" s="33" t="s">
        <v>99</v>
      </c>
      <c r="G88" s="34">
        <v>158.001</v>
      </c>
      <c r="H88" s="35">
        <v>0</v>
      </c>
      <c r="I88" s="35">
        <f>ROUND(G88*H88,P4)</f>
        <v>0</v>
      </c>
      <c r="J88" s="33" t="s">
        <v>51</v>
      </c>
      <c r="O88" s="36">
        <f>I88*0.21</f>
        <v>0</v>
      </c>
      <c r="P88">
        <v>3</v>
      </c>
    </row>
    <row r="89" spans="1:16" ht="30" x14ac:dyDescent="0.25">
      <c r="A89" s="30" t="s">
        <v>52</v>
      </c>
      <c r="B89" s="37"/>
      <c r="E89" s="32" t="s">
        <v>230</v>
      </c>
      <c r="J89" s="39"/>
    </row>
    <row r="90" spans="1:16" x14ac:dyDescent="0.25">
      <c r="A90" s="30" t="s">
        <v>53</v>
      </c>
      <c r="B90" s="37"/>
      <c r="E90" s="40" t="s">
        <v>231</v>
      </c>
      <c r="J90" s="39"/>
    </row>
    <row r="91" spans="1:16" ht="60" x14ac:dyDescent="0.25">
      <c r="A91" s="30" t="s">
        <v>55</v>
      </c>
      <c r="B91" s="37"/>
      <c r="E91" s="32" t="s">
        <v>228</v>
      </c>
      <c r="J91" s="39"/>
    </row>
    <row r="92" spans="1:16" x14ac:dyDescent="0.25">
      <c r="A92" s="30" t="s">
        <v>46</v>
      </c>
      <c r="B92" s="30">
        <v>21</v>
      </c>
      <c r="C92" s="31" t="s">
        <v>232</v>
      </c>
      <c r="D92" s="30" t="s">
        <v>48</v>
      </c>
      <c r="E92" s="32" t="s">
        <v>233</v>
      </c>
      <c r="F92" s="33" t="s">
        <v>93</v>
      </c>
      <c r="G92" s="34">
        <v>174.13</v>
      </c>
      <c r="H92" s="35">
        <v>0</v>
      </c>
      <c r="I92" s="35">
        <f>ROUND(G92*H92,P4)</f>
        <v>0</v>
      </c>
      <c r="J92" s="33" t="s">
        <v>51</v>
      </c>
      <c r="O92" s="36">
        <f>I92*0.21</f>
        <v>0</v>
      </c>
      <c r="P92">
        <v>3</v>
      </c>
    </row>
    <row r="93" spans="1:16" x14ac:dyDescent="0.25">
      <c r="A93" s="30" t="s">
        <v>52</v>
      </c>
      <c r="B93" s="37"/>
      <c r="E93" s="32" t="s">
        <v>234</v>
      </c>
      <c r="J93" s="39"/>
    </row>
    <row r="94" spans="1:16" x14ac:dyDescent="0.25">
      <c r="A94" s="30" t="s">
        <v>53</v>
      </c>
      <c r="B94" s="37"/>
      <c r="E94" s="40" t="s">
        <v>235</v>
      </c>
      <c r="J94" s="39"/>
    </row>
    <row r="95" spans="1:16" ht="120" x14ac:dyDescent="0.25">
      <c r="A95" s="30" t="s">
        <v>55</v>
      </c>
      <c r="B95" s="37"/>
      <c r="E95" s="32" t="s">
        <v>236</v>
      </c>
      <c r="J95" s="39"/>
    </row>
    <row r="96" spans="1:16" x14ac:dyDescent="0.25">
      <c r="A96" s="30" t="s">
        <v>46</v>
      </c>
      <c r="B96" s="30">
        <v>22</v>
      </c>
      <c r="C96" s="31" t="s">
        <v>237</v>
      </c>
      <c r="D96" s="30" t="s">
        <v>48</v>
      </c>
      <c r="E96" s="32" t="s">
        <v>238</v>
      </c>
      <c r="F96" s="33" t="s">
        <v>93</v>
      </c>
      <c r="G96" s="34">
        <v>819.26300000000003</v>
      </c>
      <c r="H96" s="35">
        <v>0</v>
      </c>
      <c r="I96" s="35">
        <f>ROUND(G96*H96,P4)</f>
        <v>0</v>
      </c>
      <c r="J96" s="33" t="s">
        <v>51</v>
      </c>
      <c r="O96" s="36">
        <f>I96*0.21</f>
        <v>0</v>
      </c>
      <c r="P96">
        <v>3</v>
      </c>
    </row>
    <row r="97" spans="1:16" ht="45" x14ac:dyDescent="0.25">
      <c r="A97" s="30" t="s">
        <v>52</v>
      </c>
      <c r="B97" s="37"/>
      <c r="E97" s="32" t="s">
        <v>239</v>
      </c>
      <c r="J97" s="39"/>
    </row>
    <row r="98" spans="1:16" x14ac:dyDescent="0.25">
      <c r="A98" s="30" t="s">
        <v>53</v>
      </c>
      <c r="B98" s="37"/>
      <c r="E98" s="40" t="s">
        <v>240</v>
      </c>
      <c r="J98" s="39"/>
    </row>
    <row r="99" spans="1:16" ht="75" x14ac:dyDescent="0.25">
      <c r="A99" s="30" t="s">
        <v>55</v>
      </c>
      <c r="B99" s="37"/>
      <c r="E99" s="32" t="s">
        <v>241</v>
      </c>
      <c r="J99" s="39"/>
    </row>
    <row r="100" spans="1:16" x14ac:dyDescent="0.25">
      <c r="A100" s="30" t="s">
        <v>46</v>
      </c>
      <c r="B100" s="30">
        <v>23</v>
      </c>
      <c r="C100" s="31" t="s">
        <v>242</v>
      </c>
      <c r="D100" s="30" t="s">
        <v>48</v>
      </c>
      <c r="E100" s="32" t="s">
        <v>243</v>
      </c>
      <c r="F100" s="33" t="s">
        <v>93</v>
      </c>
      <c r="G100" s="34">
        <v>1523.3409999999999</v>
      </c>
      <c r="H100" s="35">
        <v>0</v>
      </c>
      <c r="I100" s="35">
        <f>ROUND(G100*H100,P4)</f>
        <v>0</v>
      </c>
      <c r="J100" s="33" t="s">
        <v>51</v>
      </c>
      <c r="O100" s="36">
        <f>I100*0.21</f>
        <v>0</v>
      </c>
      <c r="P100">
        <v>3</v>
      </c>
    </row>
    <row r="101" spans="1:16" ht="45" x14ac:dyDescent="0.25">
      <c r="A101" s="30" t="s">
        <v>52</v>
      </c>
      <c r="B101" s="37"/>
      <c r="E101" s="32" t="s">
        <v>244</v>
      </c>
      <c r="J101" s="39"/>
    </row>
    <row r="102" spans="1:16" ht="45" x14ac:dyDescent="0.25">
      <c r="A102" s="30" t="s">
        <v>53</v>
      </c>
      <c r="B102" s="37"/>
      <c r="E102" s="40" t="s">
        <v>245</v>
      </c>
      <c r="J102" s="39"/>
    </row>
    <row r="103" spans="1:16" ht="75" x14ac:dyDescent="0.25">
      <c r="A103" s="30" t="s">
        <v>55</v>
      </c>
      <c r="B103" s="37"/>
      <c r="E103" s="32" t="s">
        <v>241</v>
      </c>
      <c r="J103" s="39"/>
    </row>
    <row r="104" spans="1:16" x14ac:dyDescent="0.25">
      <c r="A104" s="30" t="s">
        <v>46</v>
      </c>
      <c r="B104" s="30">
        <v>24</v>
      </c>
      <c r="C104" s="31" t="s">
        <v>246</v>
      </c>
      <c r="D104" s="30" t="s">
        <v>48</v>
      </c>
      <c r="E104" s="32" t="s">
        <v>247</v>
      </c>
      <c r="F104" s="33" t="s">
        <v>93</v>
      </c>
      <c r="G104" s="34">
        <v>707.71</v>
      </c>
      <c r="H104" s="35">
        <v>0</v>
      </c>
      <c r="I104" s="35">
        <f>ROUND(G104*H104,P4)</f>
        <v>0</v>
      </c>
      <c r="J104" s="33" t="s">
        <v>51</v>
      </c>
      <c r="O104" s="36">
        <f>I104*0.21</f>
        <v>0</v>
      </c>
      <c r="P104">
        <v>3</v>
      </c>
    </row>
    <row r="105" spans="1:16" x14ac:dyDescent="0.25">
      <c r="A105" s="30" t="s">
        <v>52</v>
      </c>
      <c r="B105" s="37"/>
      <c r="E105" s="32" t="s">
        <v>248</v>
      </c>
      <c r="J105" s="39"/>
    </row>
    <row r="106" spans="1:16" x14ac:dyDescent="0.25">
      <c r="A106" s="30" t="s">
        <v>53</v>
      </c>
      <c r="B106" s="37"/>
      <c r="E106" s="40" t="s">
        <v>249</v>
      </c>
      <c r="J106" s="39"/>
    </row>
    <row r="107" spans="1:16" ht="165" x14ac:dyDescent="0.25">
      <c r="A107" s="30" t="s">
        <v>55</v>
      </c>
      <c r="B107" s="37"/>
      <c r="E107" s="32" t="s">
        <v>250</v>
      </c>
      <c r="J107" s="39"/>
    </row>
    <row r="108" spans="1:16" x14ac:dyDescent="0.25">
      <c r="A108" s="30" t="s">
        <v>46</v>
      </c>
      <c r="B108" s="30">
        <v>25</v>
      </c>
      <c r="C108" s="31" t="s">
        <v>251</v>
      </c>
      <c r="D108" s="30" t="s">
        <v>48</v>
      </c>
      <c r="E108" s="32" t="s">
        <v>252</v>
      </c>
      <c r="F108" s="33" t="s">
        <v>93</v>
      </c>
      <c r="G108" s="34">
        <v>743.096</v>
      </c>
      <c r="H108" s="35">
        <v>0</v>
      </c>
      <c r="I108" s="35">
        <f>ROUND(G108*H108,P4)</f>
        <v>0</v>
      </c>
      <c r="J108" s="33" t="s">
        <v>51</v>
      </c>
      <c r="O108" s="36">
        <f>I108*0.21</f>
        <v>0</v>
      </c>
      <c r="P108">
        <v>3</v>
      </c>
    </row>
    <row r="109" spans="1:16" x14ac:dyDescent="0.25">
      <c r="A109" s="30" t="s">
        <v>52</v>
      </c>
      <c r="B109" s="37"/>
      <c r="E109" s="32" t="s">
        <v>253</v>
      </c>
      <c r="J109" s="39"/>
    </row>
    <row r="110" spans="1:16" x14ac:dyDescent="0.25">
      <c r="A110" s="30" t="s">
        <v>53</v>
      </c>
      <c r="B110" s="37"/>
      <c r="E110" s="40" t="s">
        <v>254</v>
      </c>
      <c r="J110" s="39"/>
    </row>
    <row r="111" spans="1:16" ht="165" x14ac:dyDescent="0.25">
      <c r="A111" s="30" t="s">
        <v>55</v>
      </c>
      <c r="B111" s="37"/>
      <c r="E111" s="32" t="s">
        <v>250</v>
      </c>
      <c r="J111" s="39"/>
    </row>
    <row r="112" spans="1:16" x14ac:dyDescent="0.25">
      <c r="A112" s="30" t="s">
        <v>46</v>
      </c>
      <c r="B112" s="30">
        <v>26</v>
      </c>
      <c r="C112" s="31" t="s">
        <v>255</v>
      </c>
      <c r="D112" s="30" t="s">
        <v>48</v>
      </c>
      <c r="E112" s="32" t="s">
        <v>256</v>
      </c>
      <c r="F112" s="33" t="s">
        <v>93</v>
      </c>
      <c r="G112" s="34">
        <v>780.245</v>
      </c>
      <c r="H112" s="35">
        <v>0</v>
      </c>
      <c r="I112" s="35">
        <f>ROUND(G112*H112,P4)</f>
        <v>0</v>
      </c>
      <c r="J112" s="33" t="s">
        <v>51</v>
      </c>
      <c r="O112" s="36">
        <f>I112*0.21</f>
        <v>0</v>
      </c>
      <c r="P112">
        <v>3</v>
      </c>
    </row>
    <row r="113" spans="1:16" x14ac:dyDescent="0.25">
      <c r="A113" s="30" t="s">
        <v>52</v>
      </c>
      <c r="B113" s="37"/>
      <c r="E113" s="32" t="s">
        <v>257</v>
      </c>
      <c r="J113" s="39"/>
    </row>
    <row r="114" spans="1:16" x14ac:dyDescent="0.25">
      <c r="A114" s="30" t="s">
        <v>53</v>
      </c>
      <c r="B114" s="37"/>
      <c r="E114" s="40" t="s">
        <v>258</v>
      </c>
      <c r="J114" s="39"/>
    </row>
    <row r="115" spans="1:16" ht="165" x14ac:dyDescent="0.25">
      <c r="A115" s="30" t="s">
        <v>55</v>
      </c>
      <c r="B115" s="37"/>
      <c r="E115" s="32" t="s">
        <v>250</v>
      </c>
      <c r="J115" s="39"/>
    </row>
    <row r="116" spans="1:16" x14ac:dyDescent="0.25">
      <c r="A116" s="24" t="s">
        <v>43</v>
      </c>
      <c r="B116" s="25"/>
      <c r="C116" s="26" t="s">
        <v>87</v>
      </c>
      <c r="D116" s="27"/>
      <c r="E116" s="24" t="s">
        <v>116</v>
      </c>
      <c r="F116" s="27"/>
      <c r="G116" s="27"/>
      <c r="H116" s="27"/>
      <c r="I116" s="28">
        <f>SUMIFS(I117:I120,A117:A120,"P")</f>
        <v>0</v>
      </c>
      <c r="J116" s="29"/>
    </row>
    <row r="117" spans="1:16" ht="30" x14ac:dyDescent="0.25">
      <c r="A117" s="30" t="s">
        <v>46</v>
      </c>
      <c r="B117" s="30">
        <v>27</v>
      </c>
      <c r="C117" s="31" t="s">
        <v>259</v>
      </c>
      <c r="D117" s="30" t="s">
        <v>48</v>
      </c>
      <c r="E117" s="32" t="s">
        <v>260</v>
      </c>
      <c r="F117" s="33" t="s">
        <v>99</v>
      </c>
      <c r="G117" s="34">
        <v>16.748999999999999</v>
      </c>
      <c r="H117" s="35">
        <v>0</v>
      </c>
      <c r="I117" s="35">
        <f>ROUND(G117*H117,P4)</f>
        <v>0</v>
      </c>
      <c r="J117" s="33" t="s">
        <v>51</v>
      </c>
      <c r="O117" s="36">
        <f>I117*0.21</f>
        <v>0</v>
      </c>
      <c r="P117">
        <v>3</v>
      </c>
    </row>
    <row r="118" spans="1:16" ht="30" x14ac:dyDescent="0.25">
      <c r="A118" s="30" t="s">
        <v>52</v>
      </c>
      <c r="B118" s="37"/>
      <c r="E118" s="32" t="s">
        <v>261</v>
      </c>
      <c r="J118" s="39"/>
    </row>
    <row r="119" spans="1:16" x14ac:dyDescent="0.25">
      <c r="A119" s="30" t="s">
        <v>53</v>
      </c>
      <c r="B119" s="37"/>
      <c r="E119" s="40" t="s">
        <v>262</v>
      </c>
      <c r="J119" s="39"/>
    </row>
    <row r="120" spans="1:16" ht="409.5" x14ac:dyDescent="0.25">
      <c r="A120" s="30" t="s">
        <v>55</v>
      </c>
      <c r="B120" s="37"/>
      <c r="E120" s="32" t="s">
        <v>211</v>
      </c>
      <c r="J120" s="39"/>
    </row>
    <row r="121" spans="1:16" x14ac:dyDescent="0.25">
      <c r="A121" s="24" t="s">
        <v>43</v>
      </c>
      <c r="B121" s="25"/>
      <c r="C121" s="26" t="s">
        <v>121</v>
      </c>
      <c r="D121" s="27"/>
      <c r="E121" s="24" t="s">
        <v>122</v>
      </c>
      <c r="F121" s="27"/>
      <c r="G121" s="27"/>
      <c r="H121" s="27"/>
      <c r="I121" s="28">
        <f>SUMIFS(I122:I125,A122:A125,"P")</f>
        <v>0</v>
      </c>
      <c r="J121" s="29"/>
    </row>
    <row r="122" spans="1:16" x14ac:dyDescent="0.25">
      <c r="A122" s="30" t="s">
        <v>46</v>
      </c>
      <c r="B122" s="30">
        <v>28</v>
      </c>
      <c r="C122" s="31" t="s">
        <v>263</v>
      </c>
      <c r="D122" s="30" t="s">
        <v>48</v>
      </c>
      <c r="E122" s="32" t="s">
        <v>264</v>
      </c>
      <c r="F122" s="33" t="s">
        <v>139</v>
      </c>
      <c r="G122" s="34">
        <v>17.5</v>
      </c>
      <c r="H122" s="35">
        <v>0</v>
      </c>
      <c r="I122" s="35">
        <f>ROUND(G122*H122,P4)</f>
        <v>0</v>
      </c>
      <c r="J122" s="33" t="s">
        <v>51</v>
      </c>
      <c r="O122" s="36">
        <f>I122*0.21</f>
        <v>0</v>
      </c>
      <c r="P122">
        <v>3</v>
      </c>
    </row>
    <row r="123" spans="1:16" ht="30" x14ac:dyDescent="0.25">
      <c r="A123" s="30" t="s">
        <v>52</v>
      </c>
      <c r="B123" s="37"/>
      <c r="E123" s="32" t="s">
        <v>265</v>
      </c>
      <c r="J123" s="39"/>
    </row>
    <row r="124" spans="1:16" x14ac:dyDescent="0.25">
      <c r="A124" s="30" t="s">
        <v>53</v>
      </c>
      <c r="B124" s="37"/>
      <c r="E124" s="40" t="s">
        <v>266</v>
      </c>
      <c r="J124" s="39"/>
    </row>
    <row r="125" spans="1:16" ht="75" x14ac:dyDescent="0.25">
      <c r="A125" s="30" t="s">
        <v>55</v>
      </c>
      <c r="B125" s="41"/>
      <c r="C125" s="42"/>
      <c r="D125" s="42"/>
      <c r="E125" s="32" t="s">
        <v>267</v>
      </c>
      <c r="F125" s="42"/>
      <c r="G125" s="42"/>
      <c r="H125" s="42"/>
      <c r="I125" s="42"/>
      <c r="J125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4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25</v>
      </c>
      <c r="F2" s="3"/>
      <c r="G2" s="3"/>
      <c r="H2" s="3"/>
      <c r="I2" s="3"/>
      <c r="J2" s="15"/>
    </row>
    <row r="3" spans="1:16" ht="30" x14ac:dyDescent="0.25">
      <c r="A3" s="3" t="s">
        <v>26</v>
      </c>
      <c r="B3" s="16" t="s">
        <v>27</v>
      </c>
      <c r="C3" s="46" t="s">
        <v>28</v>
      </c>
      <c r="D3" s="47"/>
      <c r="E3" s="17" t="s">
        <v>29</v>
      </c>
      <c r="F3" s="3"/>
      <c r="G3" s="3"/>
      <c r="H3" s="18" t="s">
        <v>17</v>
      </c>
      <c r="I3" s="19">
        <f>SUMIFS(I8:I48,A8:A48,"SD")</f>
        <v>0</v>
      </c>
      <c r="J3" s="15"/>
      <c r="O3">
        <v>0</v>
      </c>
      <c r="P3">
        <v>2</v>
      </c>
    </row>
    <row r="4" spans="1:16" x14ac:dyDescent="0.25">
      <c r="A4" s="3" t="s">
        <v>30</v>
      </c>
      <c r="B4" s="16" t="s">
        <v>31</v>
      </c>
      <c r="C4" s="46" t="s">
        <v>17</v>
      </c>
      <c r="D4" s="47"/>
      <c r="E4" s="17" t="s">
        <v>18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32</v>
      </c>
      <c r="B5" s="49" t="s">
        <v>33</v>
      </c>
      <c r="C5" s="50" t="s">
        <v>34</v>
      </c>
      <c r="D5" s="50" t="s">
        <v>35</v>
      </c>
      <c r="E5" s="50" t="s">
        <v>36</v>
      </c>
      <c r="F5" s="50" t="s">
        <v>37</v>
      </c>
      <c r="G5" s="50" t="s">
        <v>38</v>
      </c>
      <c r="H5" s="50" t="s">
        <v>39</v>
      </c>
      <c r="I5" s="50"/>
      <c r="J5" s="51" t="s">
        <v>40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41</v>
      </c>
      <c r="I6" s="7" t="s">
        <v>42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43</v>
      </c>
      <c r="B8" s="25"/>
      <c r="C8" s="26" t="s">
        <v>121</v>
      </c>
      <c r="D8" s="27"/>
      <c r="E8" s="24" t="s">
        <v>122</v>
      </c>
      <c r="F8" s="27"/>
      <c r="G8" s="27"/>
      <c r="H8" s="27"/>
      <c r="I8" s="28">
        <f>SUMIFS(I9:I48,A9:A48,"P")</f>
        <v>0</v>
      </c>
      <c r="J8" s="29"/>
    </row>
    <row r="9" spans="1:16" x14ac:dyDescent="0.25">
      <c r="A9" s="30" t="s">
        <v>46</v>
      </c>
      <c r="B9" s="30">
        <v>1</v>
      </c>
      <c r="C9" s="31" t="s">
        <v>268</v>
      </c>
      <c r="D9" s="30" t="s">
        <v>48</v>
      </c>
      <c r="E9" s="32" t="s">
        <v>269</v>
      </c>
      <c r="F9" s="33" t="s">
        <v>69</v>
      </c>
      <c r="G9" s="34">
        <v>2</v>
      </c>
      <c r="H9" s="35">
        <v>0</v>
      </c>
      <c r="I9" s="35">
        <f>ROUND(G9*H9,P4)</f>
        <v>0</v>
      </c>
      <c r="J9" s="33" t="s">
        <v>51</v>
      </c>
      <c r="O9" s="36">
        <f>I9*0.21</f>
        <v>0</v>
      </c>
      <c r="P9">
        <v>3</v>
      </c>
    </row>
    <row r="10" spans="1:16" x14ac:dyDescent="0.25">
      <c r="A10" s="30" t="s">
        <v>52</v>
      </c>
      <c r="B10" s="37"/>
      <c r="E10" s="38" t="s">
        <v>48</v>
      </c>
      <c r="J10" s="39"/>
    </row>
    <row r="11" spans="1:16" x14ac:dyDescent="0.25">
      <c r="A11" s="30" t="s">
        <v>53</v>
      </c>
      <c r="B11" s="37"/>
      <c r="E11" s="40" t="s">
        <v>270</v>
      </c>
      <c r="J11" s="39"/>
    </row>
    <row r="12" spans="1:16" ht="60" x14ac:dyDescent="0.25">
      <c r="A12" s="30" t="s">
        <v>55</v>
      </c>
      <c r="B12" s="37"/>
      <c r="E12" s="32" t="s">
        <v>271</v>
      </c>
      <c r="J12" s="39"/>
    </row>
    <row r="13" spans="1:16" ht="45" x14ac:dyDescent="0.25">
      <c r="A13" s="30" t="s">
        <v>46</v>
      </c>
      <c r="B13" s="30">
        <v>2</v>
      </c>
      <c r="C13" s="31" t="s">
        <v>272</v>
      </c>
      <c r="D13" s="30" t="s">
        <v>75</v>
      </c>
      <c r="E13" s="32" t="s">
        <v>273</v>
      </c>
      <c r="F13" s="33" t="s">
        <v>69</v>
      </c>
      <c r="G13" s="34">
        <v>17</v>
      </c>
      <c r="H13" s="35">
        <v>0</v>
      </c>
      <c r="I13" s="35">
        <f>ROUND(G13*H13,P4)</f>
        <v>0</v>
      </c>
      <c r="J13" s="33" t="s">
        <v>51</v>
      </c>
      <c r="O13" s="36">
        <f>I13*0.21</f>
        <v>0</v>
      </c>
      <c r="P13">
        <v>3</v>
      </c>
    </row>
    <row r="14" spans="1:16" x14ac:dyDescent="0.25">
      <c r="A14" s="30" t="s">
        <v>52</v>
      </c>
      <c r="B14" s="37"/>
      <c r="E14" s="32" t="s">
        <v>274</v>
      </c>
      <c r="J14" s="39"/>
    </row>
    <row r="15" spans="1:16" ht="75" x14ac:dyDescent="0.25">
      <c r="A15" s="30" t="s">
        <v>53</v>
      </c>
      <c r="B15" s="37"/>
      <c r="E15" s="40" t="s">
        <v>275</v>
      </c>
      <c r="J15" s="39"/>
    </row>
    <row r="16" spans="1:16" ht="75" x14ac:dyDescent="0.25">
      <c r="A16" s="30" t="s">
        <v>55</v>
      </c>
      <c r="B16" s="37"/>
      <c r="E16" s="32" t="s">
        <v>276</v>
      </c>
      <c r="J16" s="39"/>
    </row>
    <row r="17" spans="1:16" ht="45" x14ac:dyDescent="0.25">
      <c r="A17" s="30" t="s">
        <v>46</v>
      </c>
      <c r="B17" s="30">
        <v>3</v>
      </c>
      <c r="C17" s="31" t="s">
        <v>272</v>
      </c>
      <c r="D17" s="30" t="s">
        <v>229</v>
      </c>
      <c r="E17" s="32" t="s">
        <v>273</v>
      </c>
      <c r="F17" s="33" t="s">
        <v>69</v>
      </c>
      <c r="G17" s="34">
        <v>14</v>
      </c>
      <c r="H17" s="35">
        <v>0</v>
      </c>
      <c r="I17" s="35">
        <f>ROUND(G17*H17,P4)</f>
        <v>0</v>
      </c>
      <c r="J17" s="33" t="s">
        <v>51</v>
      </c>
      <c r="O17" s="36">
        <f>I17*0.21</f>
        <v>0</v>
      </c>
      <c r="P17">
        <v>3</v>
      </c>
    </row>
    <row r="18" spans="1:16" x14ac:dyDescent="0.25">
      <c r="A18" s="30" t="s">
        <v>52</v>
      </c>
      <c r="B18" s="37"/>
      <c r="E18" s="32" t="s">
        <v>277</v>
      </c>
      <c r="J18" s="39"/>
    </row>
    <row r="19" spans="1:16" ht="120" x14ac:dyDescent="0.25">
      <c r="A19" s="30" t="s">
        <v>53</v>
      </c>
      <c r="B19" s="37"/>
      <c r="E19" s="40" t="s">
        <v>278</v>
      </c>
      <c r="J19" s="39"/>
    </row>
    <row r="20" spans="1:16" ht="75" x14ac:dyDescent="0.25">
      <c r="A20" s="30" t="s">
        <v>55</v>
      </c>
      <c r="B20" s="37"/>
      <c r="E20" s="32" t="s">
        <v>276</v>
      </c>
      <c r="J20" s="39"/>
    </row>
    <row r="21" spans="1:16" ht="30" x14ac:dyDescent="0.25">
      <c r="A21" s="30" t="s">
        <v>46</v>
      </c>
      <c r="B21" s="30">
        <v>4</v>
      </c>
      <c r="C21" s="31" t="s">
        <v>123</v>
      </c>
      <c r="D21" s="30" t="s">
        <v>75</v>
      </c>
      <c r="E21" s="32" t="s">
        <v>124</v>
      </c>
      <c r="F21" s="33" t="s">
        <v>69</v>
      </c>
      <c r="G21" s="34">
        <v>17</v>
      </c>
      <c r="H21" s="35">
        <v>0</v>
      </c>
      <c r="I21" s="35">
        <f>ROUND(G21*H21,P4)</f>
        <v>0</v>
      </c>
      <c r="J21" s="33" t="s">
        <v>51</v>
      </c>
      <c r="O21" s="36">
        <f>I21*0.21</f>
        <v>0</v>
      </c>
      <c r="P21">
        <v>3</v>
      </c>
    </row>
    <row r="22" spans="1:16" x14ac:dyDescent="0.25">
      <c r="A22" s="30" t="s">
        <v>52</v>
      </c>
      <c r="B22" s="37"/>
      <c r="E22" s="32" t="s">
        <v>279</v>
      </c>
      <c r="J22" s="39"/>
    </row>
    <row r="23" spans="1:16" ht="75" x14ac:dyDescent="0.25">
      <c r="A23" s="30" t="s">
        <v>53</v>
      </c>
      <c r="B23" s="37"/>
      <c r="E23" s="40" t="s">
        <v>275</v>
      </c>
      <c r="J23" s="39"/>
    </row>
    <row r="24" spans="1:16" ht="30" x14ac:dyDescent="0.25">
      <c r="A24" s="30" t="s">
        <v>55</v>
      </c>
      <c r="B24" s="37"/>
      <c r="E24" s="32" t="s">
        <v>127</v>
      </c>
      <c r="J24" s="39"/>
    </row>
    <row r="25" spans="1:16" ht="30" x14ac:dyDescent="0.25">
      <c r="A25" s="30" t="s">
        <v>46</v>
      </c>
      <c r="B25" s="30">
        <v>5</v>
      </c>
      <c r="C25" s="31" t="s">
        <v>123</v>
      </c>
      <c r="D25" s="30" t="s">
        <v>229</v>
      </c>
      <c r="E25" s="32" t="s">
        <v>124</v>
      </c>
      <c r="F25" s="33" t="s">
        <v>69</v>
      </c>
      <c r="G25" s="34">
        <v>14</v>
      </c>
      <c r="H25" s="35">
        <v>0</v>
      </c>
      <c r="I25" s="35">
        <f>ROUND(G25*H25,P4)</f>
        <v>0</v>
      </c>
      <c r="J25" s="33" t="s">
        <v>51</v>
      </c>
      <c r="O25" s="36">
        <f>I25*0.21</f>
        <v>0</v>
      </c>
      <c r="P25">
        <v>3</v>
      </c>
    </row>
    <row r="26" spans="1:16" x14ac:dyDescent="0.25">
      <c r="A26" s="30" t="s">
        <v>52</v>
      </c>
      <c r="B26" s="37"/>
      <c r="E26" s="32" t="s">
        <v>277</v>
      </c>
      <c r="J26" s="39"/>
    </row>
    <row r="27" spans="1:16" ht="120" x14ac:dyDescent="0.25">
      <c r="A27" s="30" t="s">
        <v>53</v>
      </c>
      <c r="B27" s="37"/>
      <c r="E27" s="40" t="s">
        <v>278</v>
      </c>
      <c r="J27" s="39"/>
    </row>
    <row r="28" spans="1:16" ht="30" x14ac:dyDescent="0.25">
      <c r="A28" s="30" t="s">
        <v>55</v>
      </c>
      <c r="B28" s="37"/>
      <c r="E28" s="32" t="s">
        <v>127</v>
      </c>
      <c r="J28" s="39"/>
    </row>
    <row r="29" spans="1:16" x14ac:dyDescent="0.25">
      <c r="A29" s="30" t="s">
        <v>46</v>
      </c>
      <c r="B29" s="30">
        <v>6</v>
      </c>
      <c r="C29" s="31" t="s">
        <v>280</v>
      </c>
      <c r="D29" s="30" t="s">
        <v>75</v>
      </c>
      <c r="E29" s="32" t="s">
        <v>281</v>
      </c>
      <c r="F29" s="33" t="s">
        <v>282</v>
      </c>
      <c r="G29" s="34">
        <v>510</v>
      </c>
      <c r="H29" s="35">
        <v>0</v>
      </c>
      <c r="I29" s="35">
        <f>ROUND(G29*H29,P4)</f>
        <v>0</v>
      </c>
      <c r="J29" s="33" t="s">
        <v>51</v>
      </c>
      <c r="O29" s="36">
        <f>I29*0.21</f>
        <v>0</v>
      </c>
      <c r="P29">
        <v>3</v>
      </c>
    </row>
    <row r="30" spans="1:16" x14ac:dyDescent="0.25">
      <c r="A30" s="30" t="s">
        <v>52</v>
      </c>
      <c r="B30" s="37"/>
      <c r="E30" s="38" t="s">
        <v>48</v>
      </c>
      <c r="J30" s="39"/>
    </row>
    <row r="31" spans="1:16" ht="90" x14ac:dyDescent="0.25">
      <c r="A31" s="30" t="s">
        <v>53</v>
      </c>
      <c r="B31" s="37"/>
      <c r="E31" s="40" t="s">
        <v>283</v>
      </c>
      <c r="J31" s="39"/>
    </row>
    <row r="32" spans="1:16" ht="30" x14ac:dyDescent="0.25">
      <c r="A32" s="30" t="s">
        <v>55</v>
      </c>
      <c r="B32" s="37"/>
      <c r="E32" s="32" t="s">
        <v>284</v>
      </c>
      <c r="J32" s="39"/>
    </row>
    <row r="33" spans="1:16" x14ac:dyDescent="0.25">
      <c r="A33" s="30" t="s">
        <v>46</v>
      </c>
      <c r="B33" s="30">
        <v>7</v>
      </c>
      <c r="C33" s="31" t="s">
        <v>280</v>
      </c>
      <c r="D33" s="30" t="s">
        <v>229</v>
      </c>
      <c r="E33" s="32" t="s">
        <v>281</v>
      </c>
      <c r="F33" s="33" t="s">
        <v>282</v>
      </c>
      <c r="G33" s="34">
        <v>840</v>
      </c>
      <c r="H33" s="35">
        <v>0</v>
      </c>
      <c r="I33" s="35">
        <f>ROUND(G33*H33,P4)</f>
        <v>0</v>
      </c>
      <c r="J33" s="33" t="s">
        <v>51</v>
      </c>
      <c r="O33" s="36">
        <f>I33*0.21</f>
        <v>0</v>
      </c>
      <c r="P33">
        <v>3</v>
      </c>
    </row>
    <row r="34" spans="1:16" x14ac:dyDescent="0.25">
      <c r="A34" s="30" t="s">
        <v>52</v>
      </c>
      <c r="B34" s="37"/>
      <c r="E34" s="32" t="s">
        <v>277</v>
      </c>
      <c r="J34" s="39"/>
    </row>
    <row r="35" spans="1:16" ht="135" x14ac:dyDescent="0.25">
      <c r="A35" s="30" t="s">
        <v>53</v>
      </c>
      <c r="B35" s="37"/>
      <c r="E35" s="40" t="s">
        <v>285</v>
      </c>
      <c r="J35" s="39"/>
    </row>
    <row r="36" spans="1:16" ht="30" x14ac:dyDescent="0.25">
      <c r="A36" s="30" t="s">
        <v>55</v>
      </c>
      <c r="B36" s="37"/>
      <c r="E36" s="32" t="s">
        <v>284</v>
      </c>
      <c r="J36" s="39"/>
    </row>
    <row r="37" spans="1:16" x14ac:dyDescent="0.25">
      <c r="A37" s="30" t="s">
        <v>46</v>
      </c>
      <c r="B37" s="30">
        <v>8</v>
      </c>
      <c r="C37" s="31" t="s">
        <v>286</v>
      </c>
      <c r="D37" s="30" t="s">
        <v>48</v>
      </c>
      <c r="E37" s="32" t="s">
        <v>287</v>
      </c>
      <c r="F37" s="33" t="s">
        <v>69</v>
      </c>
      <c r="G37" s="34">
        <v>6</v>
      </c>
      <c r="H37" s="35">
        <v>0</v>
      </c>
      <c r="I37" s="35">
        <f>ROUND(G37*H37,P4)</f>
        <v>0</v>
      </c>
      <c r="J37" s="33" t="s">
        <v>51</v>
      </c>
      <c r="O37" s="36">
        <f>I37*0.21</f>
        <v>0</v>
      </c>
      <c r="P37">
        <v>3</v>
      </c>
    </row>
    <row r="38" spans="1:16" x14ac:dyDescent="0.25">
      <c r="A38" s="30" t="s">
        <v>52</v>
      </c>
      <c r="B38" s="37"/>
      <c r="E38" s="32" t="s">
        <v>277</v>
      </c>
      <c r="J38" s="39"/>
    </row>
    <row r="39" spans="1:16" x14ac:dyDescent="0.25">
      <c r="A39" s="30" t="s">
        <v>53</v>
      </c>
      <c r="B39" s="37"/>
      <c r="E39" s="40" t="s">
        <v>288</v>
      </c>
      <c r="J39" s="39"/>
    </row>
    <row r="40" spans="1:16" ht="75" x14ac:dyDescent="0.25">
      <c r="A40" s="30" t="s">
        <v>55</v>
      </c>
      <c r="B40" s="37"/>
      <c r="E40" s="32" t="s">
        <v>289</v>
      </c>
      <c r="J40" s="39"/>
    </row>
    <row r="41" spans="1:16" x14ac:dyDescent="0.25">
      <c r="A41" s="30" t="s">
        <v>46</v>
      </c>
      <c r="B41" s="30">
        <v>9</v>
      </c>
      <c r="C41" s="31" t="s">
        <v>290</v>
      </c>
      <c r="D41" s="30" t="s">
        <v>48</v>
      </c>
      <c r="E41" s="32" t="s">
        <v>291</v>
      </c>
      <c r="F41" s="33" t="s">
        <v>69</v>
      </c>
      <c r="G41" s="34">
        <v>6</v>
      </c>
      <c r="H41" s="35">
        <v>0</v>
      </c>
      <c r="I41" s="35">
        <f>ROUND(G41*H41,P4)</f>
        <v>0</v>
      </c>
      <c r="J41" s="33" t="s">
        <v>51</v>
      </c>
      <c r="O41" s="36">
        <f>I41*0.21</f>
        <v>0</v>
      </c>
      <c r="P41">
        <v>3</v>
      </c>
    </row>
    <row r="42" spans="1:16" x14ac:dyDescent="0.25">
      <c r="A42" s="30" t="s">
        <v>52</v>
      </c>
      <c r="B42" s="37"/>
      <c r="E42" s="38" t="s">
        <v>48</v>
      </c>
      <c r="J42" s="39"/>
    </row>
    <row r="43" spans="1:16" x14ac:dyDescent="0.25">
      <c r="A43" s="30" t="s">
        <v>53</v>
      </c>
      <c r="B43" s="37"/>
      <c r="E43" s="40" t="s">
        <v>288</v>
      </c>
      <c r="J43" s="39"/>
    </row>
    <row r="44" spans="1:16" ht="30" x14ac:dyDescent="0.25">
      <c r="A44" s="30" t="s">
        <v>55</v>
      </c>
      <c r="B44" s="37"/>
      <c r="E44" s="32" t="s">
        <v>292</v>
      </c>
      <c r="J44" s="39"/>
    </row>
    <row r="45" spans="1:16" x14ac:dyDescent="0.25">
      <c r="A45" s="30" t="s">
        <v>46</v>
      </c>
      <c r="B45" s="30">
        <v>10</v>
      </c>
      <c r="C45" s="31" t="s">
        <v>293</v>
      </c>
      <c r="D45" s="30" t="s">
        <v>48</v>
      </c>
      <c r="E45" s="32" t="s">
        <v>294</v>
      </c>
      <c r="F45" s="33" t="s">
        <v>282</v>
      </c>
      <c r="G45" s="34">
        <v>360</v>
      </c>
      <c r="H45" s="35">
        <v>0</v>
      </c>
      <c r="I45" s="35">
        <f>ROUND(G45*H45,P4)</f>
        <v>0</v>
      </c>
      <c r="J45" s="33" t="s">
        <v>51</v>
      </c>
      <c r="O45" s="36">
        <f>I45*0.21</f>
        <v>0</v>
      </c>
      <c r="P45">
        <v>3</v>
      </c>
    </row>
    <row r="46" spans="1:16" x14ac:dyDescent="0.25">
      <c r="A46" s="30" t="s">
        <v>52</v>
      </c>
      <c r="B46" s="37"/>
      <c r="E46" s="32" t="s">
        <v>277</v>
      </c>
      <c r="J46" s="39"/>
    </row>
    <row r="47" spans="1:16" x14ac:dyDescent="0.25">
      <c r="A47" s="30" t="s">
        <v>53</v>
      </c>
      <c r="B47" s="37"/>
      <c r="E47" s="40" t="s">
        <v>295</v>
      </c>
      <c r="J47" s="39"/>
    </row>
    <row r="48" spans="1:16" ht="30" x14ac:dyDescent="0.25">
      <c r="A48" s="30" t="s">
        <v>55</v>
      </c>
      <c r="B48" s="41"/>
      <c r="C48" s="42"/>
      <c r="D48" s="42"/>
      <c r="E48" s="32" t="s">
        <v>296</v>
      </c>
      <c r="F48" s="42"/>
      <c r="G48" s="42"/>
      <c r="H48" s="42"/>
      <c r="I48" s="42"/>
      <c r="J48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24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25</v>
      </c>
      <c r="F2" s="3"/>
      <c r="G2" s="3"/>
      <c r="H2" s="3"/>
      <c r="I2" s="3"/>
      <c r="J2" s="15"/>
    </row>
    <row r="3" spans="1:16" ht="30" x14ac:dyDescent="0.25">
      <c r="A3" s="3" t="s">
        <v>26</v>
      </c>
      <c r="B3" s="16" t="s">
        <v>27</v>
      </c>
      <c r="C3" s="46" t="s">
        <v>28</v>
      </c>
      <c r="D3" s="47"/>
      <c r="E3" s="17" t="s">
        <v>29</v>
      </c>
      <c r="F3" s="3"/>
      <c r="G3" s="3"/>
      <c r="H3" s="18" t="s">
        <v>19</v>
      </c>
      <c r="I3" s="19">
        <f>SUMIFS(I8:I24,A8:A24,"SD")</f>
        <v>0</v>
      </c>
      <c r="J3" s="15"/>
      <c r="O3">
        <v>0</v>
      </c>
      <c r="P3">
        <v>2</v>
      </c>
    </row>
    <row r="4" spans="1:16" x14ac:dyDescent="0.25">
      <c r="A4" s="3" t="s">
        <v>30</v>
      </c>
      <c r="B4" s="16" t="s">
        <v>31</v>
      </c>
      <c r="C4" s="46" t="s">
        <v>19</v>
      </c>
      <c r="D4" s="47"/>
      <c r="E4" s="17" t="s">
        <v>20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32</v>
      </c>
      <c r="B5" s="49" t="s">
        <v>33</v>
      </c>
      <c r="C5" s="50" t="s">
        <v>34</v>
      </c>
      <c r="D5" s="50" t="s">
        <v>35</v>
      </c>
      <c r="E5" s="50" t="s">
        <v>36</v>
      </c>
      <c r="F5" s="50" t="s">
        <v>37</v>
      </c>
      <c r="G5" s="50" t="s">
        <v>38</v>
      </c>
      <c r="H5" s="50" t="s">
        <v>39</v>
      </c>
      <c r="I5" s="50"/>
      <c r="J5" s="51" t="s">
        <v>40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41</v>
      </c>
      <c r="I6" s="7" t="s">
        <v>42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43</v>
      </c>
      <c r="B8" s="25"/>
      <c r="C8" s="26" t="s">
        <v>121</v>
      </c>
      <c r="D8" s="27"/>
      <c r="E8" s="24" t="s">
        <v>122</v>
      </c>
      <c r="F8" s="27"/>
      <c r="G8" s="27"/>
      <c r="H8" s="27"/>
      <c r="I8" s="28">
        <f>SUMIFS(I9:I24,A9:A24,"P")</f>
        <v>0</v>
      </c>
      <c r="J8" s="29"/>
    </row>
    <row r="9" spans="1:16" x14ac:dyDescent="0.25">
      <c r="A9" s="30" t="s">
        <v>46</v>
      </c>
      <c r="B9" s="30">
        <v>1</v>
      </c>
      <c r="C9" s="31" t="s">
        <v>297</v>
      </c>
      <c r="D9" s="30" t="s">
        <v>48</v>
      </c>
      <c r="E9" s="32" t="s">
        <v>298</v>
      </c>
      <c r="F9" s="33" t="s">
        <v>69</v>
      </c>
      <c r="G9" s="34">
        <v>18</v>
      </c>
      <c r="H9" s="35">
        <v>0</v>
      </c>
      <c r="I9" s="35">
        <f>ROUND(G9*H9,P4)</f>
        <v>0</v>
      </c>
      <c r="J9" s="33" t="s">
        <v>51</v>
      </c>
      <c r="O9" s="36">
        <f>I9*0.21</f>
        <v>0</v>
      </c>
      <c r="P9">
        <v>3</v>
      </c>
    </row>
    <row r="10" spans="1:16" x14ac:dyDescent="0.25">
      <c r="A10" s="30" t="s">
        <v>52</v>
      </c>
      <c r="B10" s="37"/>
      <c r="E10" s="32" t="s">
        <v>299</v>
      </c>
      <c r="J10" s="39"/>
    </row>
    <row r="11" spans="1:16" x14ac:dyDescent="0.25">
      <c r="A11" s="30" t="s">
        <v>53</v>
      </c>
      <c r="B11" s="37"/>
      <c r="E11" s="40" t="s">
        <v>300</v>
      </c>
      <c r="J11" s="39"/>
    </row>
    <row r="12" spans="1:16" ht="60" x14ac:dyDescent="0.25">
      <c r="A12" s="30" t="s">
        <v>55</v>
      </c>
      <c r="B12" s="37"/>
      <c r="E12" s="32" t="s">
        <v>301</v>
      </c>
      <c r="J12" s="39"/>
    </row>
    <row r="13" spans="1:16" ht="30" x14ac:dyDescent="0.25">
      <c r="A13" s="30" t="s">
        <v>46</v>
      </c>
      <c r="B13" s="30">
        <v>2</v>
      </c>
      <c r="C13" s="31" t="s">
        <v>302</v>
      </c>
      <c r="D13" s="30" t="s">
        <v>48</v>
      </c>
      <c r="E13" s="32" t="s">
        <v>303</v>
      </c>
      <c r="F13" s="33" t="s">
        <v>69</v>
      </c>
      <c r="G13" s="34">
        <v>9</v>
      </c>
      <c r="H13" s="35">
        <v>0</v>
      </c>
      <c r="I13" s="35">
        <f>ROUND(G13*H13,P4)</f>
        <v>0</v>
      </c>
      <c r="J13" s="33" t="s">
        <v>51</v>
      </c>
      <c r="O13" s="36">
        <f>I13*0.21</f>
        <v>0</v>
      </c>
      <c r="P13">
        <v>3</v>
      </c>
    </row>
    <row r="14" spans="1:16" x14ac:dyDescent="0.25">
      <c r="A14" s="30" t="s">
        <v>52</v>
      </c>
      <c r="B14" s="37"/>
      <c r="E14" s="32" t="s">
        <v>304</v>
      </c>
      <c r="J14" s="39"/>
    </row>
    <row r="15" spans="1:16" x14ac:dyDescent="0.25">
      <c r="A15" s="30" t="s">
        <v>53</v>
      </c>
      <c r="B15" s="37"/>
      <c r="E15" s="40" t="s">
        <v>305</v>
      </c>
      <c r="J15" s="39"/>
    </row>
    <row r="16" spans="1:16" ht="30" x14ac:dyDescent="0.25">
      <c r="A16" s="30" t="s">
        <v>55</v>
      </c>
      <c r="B16" s="37"/>
      <c r="E16" s="32" t="s">
        <v>306</v>
      </c>
      <c r="J16" s="39"/>
    </row>
    <row r="17" spans="1:16" ht="30" x14ac:dyDescent="0.25">
      <c r="A17" s="30" t="s">
        <v>46</v>
      </c>
      <c r="B17" s="30">
        <v>3</v>
      </c>
      <c r="C17" s="31" t="s">
        <v>307</v>
      </c>
      <c r="D17" s="30" t="s">
        <v>48</v>
      </c>
      <c r="E17" s="32" t="s">
        <v>308</v>
      </c>
      <c r="F17" s="33" t="s">
        <v>93</v>
      </c>
      <c r="G17" s="34">
        <v>60</v>
      </c>
      <c r="H17" s="35">
        <v>0</v>
      </c>
      <c r="I17" s="35">
        <f>ROUND(G17*H17,P4)</f>
        <v>0</v>
      </c>
      <c r="J17" s="33" t="s">
        <v>51</v>
      </c>
      <c r="O17" s="36">
        <f>I17*0.21</f>
        <v>0</v>
      </c>
      <c r="P17">
        <v>3</v>
      </c>
    </row>
    <row r="18" spans="1:16" x14ac:dyDescent="0.25">
      <c r="A18" s="30" t="s">
        <v>52</v>
      </c>
      <c r="B18" s="37"/>
      <c r="E18" s="38" t="s">
        <v>48</v>
      </c>
      <c r="J18" s="39"/>
    </row>
    <row r="19" spans="1:16" ht="75" x14ac:dyDescent="0.25">
      <c r="A19" s="30" t="s">
        <v>53</v>
      </c>
      <c r="B19" s="37"/>
      <c r="E19" s="40" t="s">
        <v>309</v>
      </c>
      <c r="J19" s="39"/>
    </row>
    <row r="20" spans="1:16" ht="60" x14ac:dyDescent="0.25">
      <c r="A20" s="30" t="s">
        <v>55</v>
      </c>
      <c r="B20" s="37"/>
      <c r="E20" s="32" t="s">
        <v>310</v>
      </c>
      <c r="J20" s="39"/>
    </row>
    <row r="21" spans="1:16" ht="30" x14ac:dyDescent="0.25">
      <c r="A21" s="30" t="s">
        <v>46</v>
      </c>
      <c r="B21" s="30">
        <v>4</v>
      </c>
      <c r="C21" s="31" t="s">
        <v>311</v>
      </c>
      <c r="D21" s="30" t="s">
        <v>48</v>
      </c>
      <c r="E21" s="32" t="s">
        <v>312</v>
      </c>
      <c r="F21" s="33" t="s">
        <v>93</v>
      </c>
      <c r="G21" s="34">
        <v>60</v>
      </c>
      <c r="H21" s="35">
        <v>0</v>
      </c>
      <c r="I21" s="35">
        <f>ROUND(G21*H21,P4)</f>
        <v>0</v>
      </c>
      <c r="J21" s="33" t="s">
        <v>51</v>
      </c>
      <c r="O21" s="36">
        <f>I21*0.21</f>
        <v>0</v>
      </c>
      <c r="P21">
        <v>3</v>
      </c>
    </row>
    <row r="22" spans="1:16" x14ac:dyDescent="0.25">
      <c r="A22" s="30" t="s">
        <v>52</v>
      </c>
      <c r="B22" s="37"/>
      <c r="E22" s="38" t="s">
        <v>48</v>
      </c>
      <c r="J22" s="39"/>
    </row>
    <row r="23" spans="1:16" ht="75" x14ac:dyDescent="0.25">
      <c r="A23" s="30" t="s">
        <v>53</v>
      </c>
      <c r="B23" s="37"/>
      <c r="E23" s="40" t="s">
        <v>309</v>
      </c>
      <c r="J23" s="39"/>
    </row>
    <row r="24" spans="1:16" ht="60" x14ac:dyDescent="0.25">
      <c r="A24" s="30" t="s">
        <v>55</v>
      </c>
      <c r="B24" s="41"/>
      <c r="C24" s="42"/>
      <c r="D24" s="42"/>
      <c r="E24" s="32" t="s">
        <v>310</v>
      </c>
      <c r="F24" s="42"/>
      <c r="G24" s="42"/>
      <c r="H24" s="42"/>
      <c r="I24" s="42"/>
      <c r="J24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36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25</v>
      </c>
      <c r="F2" s="3"/>
      <c r="G2" s="3"/>
      <c r="H2" s="3"/>
      <c r="I2" s="3"/>
      <c r="J2" s="15"/>
    </row>
    <row r="3" spans="1:16" ht="30" x14ac:dyDescent="0.25">
      <c r="A3" s="3" t="s">
        <v>26</v>
      </c>
      <c r="B3" s="16" t="s">
        <v>27</v>
      </c>
      <c r="C3" s="46" t="s">
        <v>28</v>
      </c>
      <c r="D3" s="47"/>
      <c r="E3" s="17" t="s">
        <v>29</v>
      </c>
      <c r="F3" s="3"/>
      <c r="G3" s="3"/>
      <c r="H3" s="18" t="s">
        <v>21</v>
      </c>
      <c r="I3" s="19">
        <f>SUMIFS(I8:I36,A8:A36,"SD")</f>
        <v>0</v>
      </c>
      <c r="J3" s="15"/>
      <c r="O3">
        <v>0</v>
      </c>
      <c r="P3">
        <v>2</v>
      </c>
    </row>
    <row r="4" spans="1:16" x14ac:dyDescent="0.25">
      <c r="A4" s="3" t="s">
        <v>30</v>
      </c>
      <c r="B4" s="16" t="s">
        <v>31</v>
      </c>
      <c r="C4" s="46" t="s">
        <v>21</v>
      </c>
      <c r="D4" s="47"/>
      <c r="E4" s="17" t="s">
        <v>22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32</v>
      </c>
      <c r="B5" s="49" t="s">
        <v>33</v>
      </c>
      <c r="C5" s="50" t="s">
        <v>34</v>
      </c>
      <c r="D5" s="50" t="s">
        <v>35</v>
      </c>
      <c r="E5" s="50" t="s">
        <v>36</v>
      </c>
      <c r="F5" s="50" t="s">
        <v>37</v>
      </c>
      <c r="G5" s="50" t="s">
        <v>38</v>
      </c>
      <c r="H5" s="50" t="s">
        <v>39</v>
      </c>
      <c r="I5" s="50"/>
      <c r="J5" s="51" t="s">
        <v>40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41</v>
      </c>
      <c r="I6" s="7" t="s">
        <v>42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43</v>
      </c>
      <c r="B8" s="25"/>
      <c r="C8" s="26" t="s">
        <v>75</v>
      </c>
      <c r="D8" s="27"/>
      <c r="E8" s="24" t="s">
        <v>90</v>
      </c>
      <c r="F8" s="27"/>
      <c r="G8" s="27"/>
      <c r="H8" s="27"/>
      <c r="I8" s="28">
        <f>SUMIFS(I9:I36,A9:A36,"P")</f>
        <v>0</v>
      </c>
      <c r="J8" s="29"/>
    </row>
    <row r="9" spans="1:16" x14ac:dyDescent="0.25">
      <c r="A9" s="30" t="s">
        <v>46</v>
      </c>
      <c r="B9" s="30">
        <v>1</v>
      </c>
      <c r="C9" s="31" t="s">
        <v>157</v>
      </c>
      <c r="D9" s="30" t="s">
        <v>48</v>
      </c>
      <c r="E9" s="32" t="s">
        <v>158</v>
      </c>
      <c r="F9" s="33" t="s">
        <v>99</v>
      </c>
      <c r="G9" s="34">
        <v>148.262</v>
      </c>
      <c r="H9" s="35">
        <v>0</v>
      </c>
      <c r="I9" s="35">
        <f>ROUND(G9*H9,P4)</f>
        <v>0</v>
      </c>
      <c r="J9" s="33" t="s">
        <v>51</v>
      </c>
      <c r="O9" s="36">
        <f>I9*0.21</f>
        <v>0</v>
      </c>
      <c r="P9">
        <v>3</v>
      </c>
    </row>
    <row r="10" spans="1:16" ht="30" x14ac:dyDescent="0.25">
      <c r="A10" s="30" t="s">
        <v>52</v>
      </c>
      <c r="B10" s="37"/>
      <c r="E10" s="32" t="s">
        <v>313</v>
      </c>
      <c r="J10" s="39"/>
    </row>
    <row r="11" spans="1:16" ht="60" x14ac:dyDescent="0.25">
      <c r="A11" s="30" t="s">
        <v>53</v>
      </c>
      <c r="B11" s="37"/>
      <c r="E11" s="40" t="s">
        <v>314</v>
      </c>
      <c r="J11" s="39"/>
    </row>
    <row r="12" spans="1:16" ht="405" x14ac:dyDescent="0.25">
      <c r="A12" s="30" t="s">
        <v>55</v>
      </c>
      <c r="B12" s="37"/>
      <c r="E12" s="32" t="s">
        <v>161</v>
      </c>
      <c r="J12" s="39"/>
    </row>
    <row r="13" spans="1:16" x14ac:dyDescent="0.25">
      <c r="A13" s="30" t="s">
        <v>46</v>
      </c>
      <c r="B13" s="30">
        <v>2</v>
      </c>
      <c r="C13" s="31" t="s">
        <v>167</v>
      </c>
      <c r="D13" s="30" t="s">
        <v>48</v>
      </c>
      <c r="E13" s="32" t="s">
        <v>168</v>
      </c>
      <c r="F13" s="33" t="s">
        <v>99</v>
      </c>
      <c r="G13" s="34">
        <v>328.59</v>
      </c>
      <c r="H13" s="35">
        <v>0</v>
      </c>
      <c r="I13" s="35">
        <f>ROUND(G13*H13,P4)</f>
        <v>0</v>
      </c>
      <c r="J13" s="33" t="s">
        <v>51</v>
      </c>
      <c r="O13" s="36">
        <f>I13*0.21</f>
        <v>0</v>
      </c>
      <c r="P13">
        <v>3</v>
      </c>
    </row>
    <row r="14" spans="1:16" x14ac:dyDescent="0.25">
      <c r="A14" s="30" t="s">
        <v>52</v>
      </c>
      <c r="B14" s="37"/>
      <c r="E14" s="38" t="s">
        <v>48</v>
      </c>
      <c r="J14" s="39"/>
    </row>
    <row r="15" spans="1:16" ht="30" x14ac:dyDescent="0.25">
      <c r="A15" s="30" t="s">
        <v>53</v>
      </c>
      <c r="B15" s="37"/>
      <c r="E15" s="40" t="s">
        <v>315</v>
      </c>
      <c r="J15" s="39"/>
    </row>
    <row r="16" spans="1:16" ht="390" x14ac:dyDescent="0.25">
      <c r="A16" s="30" t="s">
        <v>55</v>
      </c>
      <c r="B16" s="37"/>
      <c r="E16" s="32" t="s">
        <v>170</v>
      </c>
      <c r="J16" s="39"/>
    </row>
    <row r="17" spans="1:16" x14ac:dyDescent="0.25">
      <c r="A17" s="30" t="s">
        <v>46</v>
      </c>
      <c r="B17" s="30">
        <v>3</v>
      </c>
      <c r="C17" s="31" t="s">
        <v>316</v>
      </c>
      <c r="D17" s="30" t="s">
        <v>48</v>
      </c>
      <c r="E17" s="32" t="s">
        <v>317</v>
      </c>
      <c r="F17" s="33" t="s">
        <v>99</v>
      </c>
      <c r="G17" s="34">
        <v>110</v>
      </c>
      <c r="H17" s="35">
        <v>0</v>
      </c>
      <c r="I17" s="35">
        <f>ROUND(G17*H17,P4)</f>
        <v>0</v>
      </c>
      <c r="J17" s="33" t="s">
        <v>51</v>
      </c>
      <c r="O17" s="36">
        <f>I17*0.21</f>
        <v>0</v>
      </c>
      <c r="P17">
        <v>3</v>
      </c>
    </row>
    <row r="18" spans="1:16" x14ac:dyDescent="0.25">
      <c r="A18" s="30" t="s">
        <v>52</v>
      </c>
      <c r="B18" s="37"/>
      <c r="E18" s="38" t="s">
        <v>48</v>
      </c>
      <c r="J18" s="39"/>
    </row>
    <row r="19" spans="1:16" x14ac:dyDescent="0.25">
      <c r="A19" s="30" t="s">
        <v>53</v>
      </c>
      <c r="B19" s="37"/>
      <c r="E19" s="40" t="s">
        <v>318</v>
      </c>
      <c r="J19" s="39"/>
    </row>
    <row r="20" spans="1:16" x14ac:dyDescent="0.25">
      <c r="A20" s="30" t="s">
        <v>55</v>
      </c>
      <c r="B20" s="37"/>
      <c r="E20" s="32" t="s">
        <v>319</v>
      </c>
      <c r="J20" s="39"/>
    </row>
    <row r="21" spans="1:16" x14ac:dyDescent="0.25">
      <c r="A21" s="30" t="s">
        <v>46</v>
      </c>
      <c r="B21" s="30">
        <v>4</v>
      </c>
      <c r="C21" s="31" t="s">
        <v>320</v>
      </c>
      <c r="D21" s="30" t="s">
        <v>48</v>
      </c>
      <c r="E21" s="32" t="s">
        <v>321</v>
      </c>
      <c r="F21" s="33" t="s">
        <v>99</v>
      </c>
      <c r="G21" s="34">
        <v>112.28</v>
      </c>
      <c r="H21" s="35">
        <v>0</v>
      </c>
      <c r="I21" s="35">
        <f>ROUND(G21*H21,P4)</f>
        <v>0</v>
      </c>
      <c r="J21" s="33" t="s">
        <v>51</v>
      </c>
      <c r="O21" s="36">
        <f>I21*0.21</f>
        <v>0</v>
      </c>
      <c r="P21">
        <v>3</v>
      </c>
    </row>
    <row r="22" spans="1:16" x14ac:dyDescent="0.25">
      <c r="A22" s="30" t="s">
        <v>52</v>
      </c>
      <c r="B22" s="37"/>
      <c r="E22" s="38" t="s">
        <v>48</v>
      </c>
      <c r="J22" s="39"/>
    </row>
    <row r="23" spans="1:16" x14ac:dyDescent="0.25">
      <c r="A23" s="30" t="s">
        <v>53</v>
      </c>
      <c r="B23" s="37"/>
      <c r="E23" s="40" t="s">
        <v>322</v>
      </c>
      <c r="J23" s="39"/>
    </row>
    <row r="24" spans="1:16" ht="45" x14ac:dyDescent="0.25">
      <c r="A24" s="30" t="s">
        <v>55</v>
      </c>
      <c r="B24" s="37"/>
      <c r="E24" s="32" t="s">
        <v>323</v>
      </c>
      <c r="J24" s="39"/>
    </row>
    <row r="25" spans="1:16" x14ac:dyDescent="0.25">
      <c r="A25" s="30" t="s">
        <v>46</v>
      </c>
      <c r="B25" s="30">
        <v>5</v>
      </c>
      <c r="C25" s="31" t="s">
        <v>191</v>
      </c>
      <c r="D25" s="30" t="s">
        <v>48</v>
      </c>
      <c r="E25" s="32" t="s">
        <v>192</v>
      </c>
      <c r="F25" s="33" t="s">
        <v>93</v>
      </c>
      <c r="G25" s="34">
        <v>1122.8</v>
      </c>
      <c r="H25" s="35">
        <v>0</v>
      </c>
      <c r="I25" s="35">
        <f>ROUND(G25*H25,P4)</f>
        <v>0</v>
      </c>
      <c r="J25" s="33" t="s">
        <v>51</v>
      </c>
      <c r="O25" s="36">
        <f>I25*0.21</f>
        <v>0</v>
      </c>
      <c r="P25">
        <v>3</v>
      </c>
    </row>
    <row r="26" spans="1:16" x14ac:dyDescent="0.25">
      <c r="A26" s="30" t="s">
        <v>52</v>
      </c>
      <c r="B26" s="37"/>
      <c r="E26" s="38" t="s">
        <v>48</v>
      </c>
      <c r="J26" s="39"/>
    </row>
    <row r="27" spans="1:16" x14ac:dyDescent="0.25">
      <c r="A27" s="30" t="s">
        <v>53</v>
      </c>
      <c r="B27" s="37"/>
      <c r="E27" s="40" t="s">
        <v>324</v>
      </c>
      <c r="J27" s="39"/>
    </row>
    <row r="28" spans="1:16" ht="30" x14ac:dyDescent="0.25">
      <c r="A28" s="30" t="s">
        <v>55</v>
      </c>
      <c r="B28" s="37"/>
      <c r="E28" s="32" t="s">
        <v>194</v>
      </c>
      <c r="J28" s="39"/>
    </row>
    <row r="29" spans="1:16" x14ac:dyDescent="0.25">
      <c r="A29" s="30" t="s">
        <v>46</v>
      </c>
      <c r="B29" s="30">
        <v>6</v>
      </c>
      <c r="C29" s="31" t="s">
        <v>195</v>
      </c>
      <c r="D29" s="30" t="s">
        <v>48</v>
      </c>
      <c r="E29" s="32" t="s">
        <v>196</v>
      </c>
      <c r="F29" s="33" t="s">
        <v>93</v>
      </c>
      <c r="G29" s="34">
        <v>1122.8</v>
      </c>
      <c r="H29" s="35">
        <v>0</v>
      </c>
      <c r="I29" s="35">
        <f>ROUND(G29*H29,P4)</f>
        <v>0</v>
      </c>
      <c r="J29" s="33" t="s">
        <v>51</v>
      </c>
      <c r="O29" s="36">
        <f>I29*0.21</f>
        <v>0</v>
      </c>
      <c r="P29">
        <v>3</v>
      </c>
    </row>
    <row r="30" spans="1:16" x14ac:dyDescent="0.25">
      <c r="A30" s="30" t="s">
        <v>52</v>
      </c>
      <c r="B30" s="37"/>
      <c r="E30" s="38" t="s">
        <v>48</v>
      </c>
      <c r="J30" s="39"/>
    </row>
    <row r="31" spans="1:16" x14ac:dyDescent="0.25">
      <c r="A31" s="30" t="s">
        <v>53</v>
      </c>
      <c r="B31" s="37"/>
      <c r="E31" s="40" t="s">
        <v>324</v>
      </c>
      <c r="J31" s="39"/>
    </row>
    <row r="32" spans="1:16" ht="60" x14ac:dyDescent="0.25">
      <c r="A32" s="30" t="s">
        <v>55</v>
      </c>
      <c r="B32" s="37"/>
      <c r="E32" s="32" t="s">
        <v>197</v>
      </c>
      <c r="J32" s="39"/>
    </row>
    <row r="33" spans="1:16" x14ac:dyDescent="0.25">
      <c r="A33" s="30" t="s">
        <v>46</v>
      </c>
      <c r="B33" s="30">
        <v>7</v>
      </c>
      <c r="C33" s="31" t="s">
        <v>198</v>
      </c>
      <c r="D33" s="30" t="s">
        <v>48</v>
      </c>
      <c r="E33" s="32" t="s">
        <v>199</v>
      </c>
      <c r="F33" s="33" t="s">
        <v>93</v>
      </c>
      <c r="G33" s="34">
        <v>1122.8</v>
      </c>
      <c r="H33" s="35">
        <v>0</v>
      </c>
      <c r="I33" s="35">
        <f>ROUND(G33*H33,P4)</f>
        <v>0</v>
      </c>
      <c r="J33" s="33" t="s">
        <v>51</v>
      </c>
      <c r="O33" s="36">
        <f>I33*0.21</f>
        <v>0</v>
      </c>
      <c r="P33">
        <v>3</v>
      </c>
    </row>
    <row r="34" spans="1:16" x14ac:dyDescent="0.25">
      <c r="A34" s="30" t="s">
        <v>52</v>
      </c>
      <c r="B34" s="37"/>
      <c r="E34" s="38" t="s">
        <v>48</v>
      </c>
      <c r="J34" s="39"/>
    </row>
    <row r="35" spans="1:16" x14ac:dyDescent="0.25">
      <c r="A35" s="30" t="s">
        <v>53</v>
      </c>
      <c r="B35" s="37"/>
      <c r="E35" s="40" t="s">
        <v>324</v>
      </c>
      <c r="J35" s="39"/>
    </row>
    <row r="36" spans="1:16" ht="45" x14ac:dyDescent="0.25">
      <c r="A36" s="30" t="s">
        <v>55</v>
      </c>
      <c r="B36" s="41"/>
      <c r="C36" s="42"/>
      <c r="D36" s="42"/>
      <c r="E36" s="32" t="s">
        <v>200</v>
      </c>
      <c r="F36" s="42"/>
      <c r="G36" s="42"/>
      <c r="H36" s="42"/>
      <c r="I36" s="42"/>
      <c r="J36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3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25</v>
      </c>
      <c r="F2" s="3"/>
      <c r="G2" s="3"/>
      <c r="H2" s="3"/>
      <c r="I2" s="3"/>
      <c r="J2" s="15"/>
    </row>
    <row r="3" spans="1:16" ht="30" x14ac:dyDescent="0.25">
      <c r="A3" s="3" t="s">
        <v>26</v>
      </c>
      <c r="B3" s="16" t="s">
        <v>27</v>
      </c>
      <c r="C3" s="46" t="s">
        <v>28</v>
      </c>
      <c r="D3" s="47"/>
      <c r="E3" s="17" t="s">
        <v>29</v>
      </c>
      <c r="F3" s="3"/>
      <c r="G3" s="3"/>
      <c r="H3" s="18" t="s">
        <v>23</v>
      </c>
      <c r="I3" s="19">
        <f>SUMIFS(I8:I33,A8:A33,"SD")</f>
        <v>0</v>
      </c>
      <c r="J3" s="15"/>
      <c r="O3">
        <v>0</v>
      </c>
      <c r="P3">
        <v>2</v>
      </c>
    </row>
    <row r="4" spans="1:16" x14ac:dyDescent="0.25">
      <c r="A4" s="3" t="s">
        <v>30</v>
      </c>
      <c r="B4" s="16" t="s">
        <v>31</v>
      </c>
      <c r="C4" s="46" t="s">
        <v>23</v>
      </c>
      <c r="D4" s="47"/>
      <c r="E4" s="17" t="s">
        <v>24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48" t="s">
        <v>32</v>
      </c>
      <c r="B5" s="49" t="s">
        <v>33</v>
      </c>
      <c r="C5" s="50" t="s">
        <v>34</v>
      </c>
      <c r="D5" s="50" t="s">
        <v>35</v>
      </c>
      <c r="E5" s="50" t="s">
        <v>36</v>
      </c>
      <c r="F5" s="50" t="s">
        <v>37</v>
      </c>
      <c r="G5" s="50" t="s">
        <v>38</v>
      </c>
      <c r="H5" s="50" t="s">
        <v>39</v>
      </c>
      <c r="I5" s="50"/>
      <c r="J5" s="51" t="s">
        <v>40</v>
      </c>
      <c r="O5">
        <v>0.21</v>
      </c>
    </row>
    <row r="6" spans="1:16" x14ac:dyDescent="0.25">
      <c r="A6" s="48"/>
      <c r="B6" s="49"/>
      <c r="C6" s="50"/>
      <c r="D6" s="50"/>
      <c r="E6" s="50"/>
      <c r="F6" s="50"/>
      <c r="G6" s="50"/>
      <c r="H6" s="7" t="s">
        <v>41</v>
      </c>
      <c r="I6" s="7" t="s">
        <v>42</v>
      </c>
      <c r="J6" s="51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43</v>
      </c>
      <c r="B8" s="25"/>
      <c r="C8" s="26" t="s">
        <v>44</v>
      </c>
      <c r="D8" s="27"/>
      <c r="E8" s="24" t="s">
        <v>45</v>
      </c>
      <c r="F8" s="27"/>
      <c r="G8" s="27"/>
      <c r="H8" s="27"/>
      <c r="I8" s="28">
        <f>SUMIFS(I9:I12,A9:A12,"P")</f>
        <v>0</v>
      </c>
      <c r="J8" s="29"/>
    </row>
    <row r="9" spans="1:16" x14ac:dyDescent="0.25">
      <c r="A9" s="30" t="s">
        <v>46</v>
      </c>
      <c r="B9" s="30">
        <v>1</v>
      </c>
      <c r="C9" s="31" t="s">
        <v>74</v>
      </c>
      <c r="D9" s="30" t="s">
        <v>87</v>
      </c>
      <c r="E9" s="32" t="s">
        <v>76</v>
      </c>
      <c r="F9" s="33" t="s">
        <v>77</v>
      </c>
      <c r="G9" s="34">
        <v>0.78200000000000003</v>
      </c>
      <c r="H9" s="35">
        <v>0</v>
      </c>
      <c r="I9" s="35">
        <f>ROUND(G9*H9,P4)</f>
        <v>0</v>
      </c>
      <c r="J9" s="33" t="s">
        <v>51</v>
      </c>
      <c r="O9" s="36">
        <f>I9*0.21</f>
        <v>0</v>
      </c>
      <c r="P9">
        <v>3</v>
      </c>
    </row>
    <row r="10" spans="1:16" x14ac:dyDescent="0.25">
      <c r="A10" s="30" t="s">
        <v>52</v>
      </c>
      <c r="B10" s="37"/>
      <c r="E10" s="32" t="s">
        <v>325</v>
      </c>
      <c r="J10" s="39"/>
    </row>
    <row r="11" spans="1:16" ht="45" x14ac:dyDescent="0.25">
      <c r="A11" s="30" t="s">
        <v>53</v>
      </c>
      <c r="B11" s="37"/>
      <c r="E11" s="40" t="s">
        <v>326</v>
      </c>
      <c r="J11" s="39"/>
    </row>
    <row r="12" spans="1:16" ht="30" x14ac:dyDescent="0.25">
      <c r="A12" s="30" t="s">
        <v>55</v>
      </c>
      <c r="B12" s="37"/>
      <c r="E12" s="32" t="s">
        <v>80</v>
      </c>
      <c r="J12" s="39"/>
    </row>
    <row r="13" spans="1:16" x14ac:dyDescent="0.25">
      <c r="A13" s="24" t="s">
        <v>43</v>
      </c>
      <c r="B13" s="25"/>
      <c r="C13" s="26" t="s">
        <v>75</v>
      </c>
      <c r="D13" s="27"/>
      <c r="E13" s="24" t="s">
        <v>90</v>
      </c>
      <c r="F13" s="27"/>
      <c r="G13" s="27"/>
      <c r="H13" s="27"/>
      <c r="I13" s="28">
        <f>SUMIFS(I14:I33,A14:A33,"P")</f>
        <v>0</v>
      </c>
      <c r="J13" s="29"/>
    </row>
    <row r="14" spans="1:16" x14ac:dyDescent="0.25">
      <c r="A14" s="30" t="s">
        <v>46</v>
      </c>
      <c r="B14" s="30">
        <v>2</v>
      </c>
      <c r="C14" s="31" t="s">
        <v>327</v>
      </c>
      <c r="D14" s="30" t="s">
        <v>48</v>
      </c>
      <c r="E14" s="32" t="s">
        <v>328</v>
      </c>
      <c r="F14" s="33" t="s">
        <v>69</v>
      </c>
      <c r="G14" s="34">
        <v>3</v>
      </c>
      <c r="H14" s="35">
        <v>0</v>
      </c>
      <c r="I14" s="35">
        <f>ROUND(G14*H14,P4)</f>
        <v>0</v>
      </c>
      <c r="J14" s="33" t="s">
        <v>51</v>
      </c>
      <c r="O14" s="36">
        <f>I14*0.21</f>
        <v>0</v>
      </c>
      <c r="P14">
        <v>3</v>
      </c>
    </row>
    <row r="15" spans="1:16" x14ac:dyDescent="0.25">
      <c r="A15" s="30" t="s">
        <v>52</v>
      </c>
      <c r="B15" s="37"/>
      <c r="E15" s="32" t="s">
        <v>329</v>
      </c>
      <c r="J15" s="39"/>
    </row>
    <row r="16" spans="1:16" x14ac:dyDescent="0.25">
      <c r="A16" s="30" t="s">
        <v>53</v>
      </c>
      <c r="B16" s="37"/>
      <c r="E16" s="40" t="s">
        <v>330</v>
      </c>
      <c r="J16" s="39"/>
    </row>
    <row r="17" spans="1:16" ht="195" x14ac:dyDescent="0.25">
      <c r="A17" s="30" t="s">
        <v>55</v>
      </c>
      <c r="B17" s="37"/>
      <c r="E17" s="32" t="s">
        <v>331</v>
      </c>
      <c r="J17" s="39"/>
    </row>
    <row r="18" spans="1:16" x14ac:dyDescent="0.25">
      <c r="A18" s="30" t="s">
        <v>46</v>
      </c>
      <c r="B18" s="30">
        <v>3</v>
      </c>
      <c r="C18" s="31" t="s">
        <v>332</v>
      </c>
      <c r="D18" s="30" t="s">
        <v>48</v>
      </c>
      <c r="E18" s="32" t="s">
        <v>333</v>
      </c>
      <c r="F18" s="33" t="s">
        <v>69</v>
      </c>
      <c r="G18" s="34">
        <v>7</v>
      </c>
      <c r="H18" s="35">
        <v>0</v>
      </c>
      <c r="I18" s="35">
        <f>ROUND(G18*H18,P4)</f>
        <v>0</v>
      </c>
      <c r="J18" s="33" t="s">
        <v>51</v>
      </c>
      <c r="O18" s="36">
        <f>I18*0.21</f>
        <v>0</v>
      </c>
      <c r="P18">
        <v>3</v>
      </c>
    </row>
    <row r="19" spans="1:16" x14ac:dyDescent="0.25">
      <c r="A19" s="30" t="s">
        <v>52</v>
      </c>
      <c r="B19" s="37"/>
      <c r="E19" s="32" t="s">
        <v>329</v>
      </c>
      <c r="J19" s="39"/>
    </row>
    <row r="20" spans="1:16" x14ac:dyDescent="0.25">
      <c r="A20" s="30" t="s">
        <v>53</v>
      </c>
      <c r="B20" s="37"/>
      <c r="E20" s="40" t="s">
        <v>131</v>
      </c>
      <c r="J20" s="39"/>
    </row>
    <row r="21" spans="1:16" ht="195" x14ac:dyDescent="0.25">
      <c r="A21" s="30" t="s">
        <v>55</v>
      </c>
      <c r="B21" s="37"/>
      <c r="E21" s="32" t="s">
        <v>331</v>
      </c>
      <c r="J21" s="39"/>
    </row>
    <row r="22" spans="1:16" x14ac:dyDescent="0.25">
      <c r="A22" s="30" t="s">
        <v>46</v>
      </c>
      <c r="B22" s="30">
        <v>4</v>
      </c>
      <c r="C22" s="31" t="s">
        <v>334</v>
      </c>
      <c r="D22" s="30" t="s">
        <v>48</v>
      </c>
      <c r="E22" s="32" t="s">
        <v>335</v>
      </c>
      <c r="F22" s="33" t="s">
        <v>93</v>
      </c>
      <c r="G22" s="34">
        <v>4.71</v>
      </c>
      <c r="H22" s="35">
        <v>0</v>
      </c>
      <c r="I22" s="35">
        <f>ROUND(G22*H22,P4)</f>
        <v>0</v>
      </c>
      <c r="J22" s="33" t="s">
        <v>51</v>
      </c>
      <c r="O22" s="36">
        <f>I22*0.21</f>
        <v>0</v>
      </c>
      <c r="P22">
        <v>3</v>
      </c>
    </row>
    <row r="23" spans="1:16" ht="30" x14ac:dyDescent="0.25">
      <c r="A23" s="30" t="s">
        <v>52</v>
      </c>
      <c r="B23" s="37"/>
      <c r="E23" s="32" t="s">
        <v>336</v>
      </c>
      <c r="J23" s="39"/>
    </row>
    <row r="24" spans="1:16" x14ac:dyDescent="0.25">
      <c r="A24" s="30" t="s">
        <v>53</v>
      </c>
      <c r="B24" s="37"/>
      <c r="E24" s="40" t="s">
        <v>337</v>
      </c>
      <c r="J24" s="39"/>
    </row>
    <row r="25" spans="1:16" ht="60" x14ac:dyDescent="0.25">
      <c r="A25" s="30" t="s">
        <v>55</v>
      </c>
      <c r="B25" s="37"/>
      <c r="E25" s="32" t="s">
        <v>338</v>
      </c>
      <c r="J25" s="39"/>
    </row>
    <row r="26" spans="1:16" x14ac:dyDescent="0.25">
      <c r="A26" s="30" t="s">
        <v>46</v>
      </c>
      <c r="B26" s="30">
        <v>5</v>
      </c>
      <c r="C26" s="31" t="s">
        <v>339</v>
      </c>
      <c r="D26" s="30" t="s">
        <v>48</v>
      </c>
      <c r="E26" s="32" t="s">
        <v>340</v>
      </c>
      <c r="F26" s="33" t="s">
        <v>93</v>
      </c>
      <c r="G26" s="34">
        <v>4.71</v>
      </c>
      <c r="H26" s="35">
        <v>0</v>
      </c>
      <c r="I26" s="35">
        <f>ROUND(G26*H26,P4)</f>
        <v>0</v>
      </c>
      <c r="J26" s="33" t="s">
        <v>51</v>
      </c>
      <c r="O26" s="36">
        <f>I26*0.21</f>
        <v>0</v>
      </c>
      <c r="P26">
        <v>3</v>
      </c>
    </row>
    <row r="27" spans="1:16" x14ac:dyDescent="0.25">
      <c r="A27" s="30" t="s">
        <v>52</v>
      </c>
      <c r="B27" s="37"/>
      <c r="E27" s="38" t="s">
        <v>48</v>
      </c>
      <c r="J27" s="39"/>
    </row>
    <row r="28" spans="1:16" x14ac:dyDescent="0.25">
      <c r="A28" s="30" t="s">
        <v>53</v>
      </c>
      <c r="B28" s="37"/>
      <c r="E28" s="40" t="s">
        <v>341</v>
      </c>
      <c r="J28" s="39"/>
    </row>
    <row r="29" spans="1:16" x14ac:dyDescent="0.25">
      <c r="A29" s="30" t="s">
        <v>55</v>
      </c>
      <c r="B29" s="37"/>
      <c r="E29" s="32" t="s">
        <v>342</v>
      </c>
      <c r="J29" s="39"/>
    </row>
    <row r="30" spans="1:16" ht="45" x14ac:dyDescent="0.25">
      <c r="A30" s="30" t="s">
        <v>46</v>
      </c>
      <c r="B30" s="30">
        <v>6</v>
      </c>
      <c r="C30" s="31" t="s">
        <v>343</v>
      </c>
      <c r="D30" s="30" t="s">
        <v>48</v>
      </c>
      <c r="E30" s="32" t="s">
        <v>344</v>
      </c>
      <c r="F30" s="33" t="s">
        <v>69</v>
      </c>
      <c r="G30" s="34">
        <v>6</v>
      </c>
      <c r="H30" s="35">
        <v>0</v>
      </c>
      <c r="I30" s="35">
        <f>ROUND(G30*H30,P4)</f>
        <v>0</v>
      </c>
      <c r="J30" s="33" t="s">
        <v>51</v>
      </c>
      <c r="O30" s="36">
        <f>I30*0.21</f>
        <v>0</v>
      </c>
      <c r="P30">
        <v>3</v>
      </c>
    </row>
    <row r="31" spans="1:16" ht="30" x14ac:dyDescent="0.25">
      <c r="A31" s="30" t="s">
        <v>52</v>
      </c>
      <c r="B31" s="37"/>
      <c r="E31" s="32" t="s">
        <v>345</v>
      </c>
      <c r="J31" s="39"/>
    </row>
    <row r="32" spans="1:16" x14ac:dyDescent="0.25">
      <c r="A32" s="30" t="s">
        <v>53</v>
      </c>
      <c r="B32" s="37"/>
      <c r="E32" s="40" t="s">
        <v>346</v>
      </c>
      <c r="J32" s="39"/>
    </row>
    <row r="33" spans="1:10" ht="135" x14ac:dyDescent="0.25">
      <c r="A33" s="30" t="s">
        <v>55</v>
      </c>
      <c r="B33" s="41"/>
      <c r="C33" s="42"/>
      <c r="D33" s="42"/>
      <c r="E33" s="32" t="s">
        <v>347</v>
      </c>
      <c r="F33" s="42"/>
      <c r="G33" s="42"/>
      <c r="H33" s="42"/>
      <c r="I33" s="42"/>
      <c r="J33" s="43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SO 000</vt:lpstr>
      <vt:lpstr>SO 020</vt:lpstr>
      <vt:lpstr>SO 101</vt:lpstr>
      <vt:lpstr>SO 180</vt:lpstr>
      <vt:lpstr>SO 190</vt:lpstr>
      <vt:lpstr>SO 801</vt:lpstr>
      <vt:lpstr>SO 802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Kadlecová</dc:creator>
  <cp:lastModifiedBy>Hana Kadlecová</cp:lastModifiedBy>
  <dcterms:created xsi:type="dcterms:W3CDTF">2024-10-10T12:29:19Z</dcterms:created>
  <dcterms:modified xsi:type="dcterms:W3CDTF">2024-10-10T12:29:48Z</dcterms:modified>
</cp:coreProperties>
</file>